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ergy Statistics India\Energy Statistics India 2024\To be uploaded\Chapter 3\"/>
    </mc:Choice>
  </mc:AlternateContent>
  <xr:revisionPtr revIDLastSave="0" documentId="13_ncr:1_{80359363-FDF5-4E8C-B345-1D74CD9FAD5A}" xr6:coauthVersionLast="36" xr6:coauthVersionMax="36" xr10:uidLastSave="{00000000-0000-0000-0000-000000000000}"/>
  <bookViews>
    <workbookView xWindow="0" yWindow="0" windowWidth="24000" windowHeight="9405" activeTab="1" xr2:uid="{18D9FCC3-8CDD-4937-ADAE-353F230E8849}"/>
  </bookViews>
  <sheets>
    <sheet name="3.1" sheetId="1" r:id="rId1"/>
    <sheet name="3.2" sheetId="8" r:id="rId2"/>
    <sheet name="3.3" sheetId="3" r:id="rId3"/>
    <sheet name="3.3 (A&amp;B)" sheetId="4" r:id="rId4"/>
    <sheet name=" 3.4" sheetId="5" r:id="rId5"/>
    <sheet name="3.5" sheetId="6" r:id="rId6"/>
    <sheet name="3.6" sheetId="7" r:id="rId7"/>
  </sheets>
  <externalReferences>
    <externalReference r:id="rId8"/>
    <externalReference r:id="rId9"/>
    <externalReference r:id="rId10"/>
  </externalReferences>
  <definedNames>
    <definedName name="\I">#REF!</definedName>
    <definedName name="\P">#REF!</definedName>
    <definedName name="aa">'[1]Oil Consumption – barrels'!#REF!</definedName>
    <definedName name="bb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>'[2]Conversion factors_1'!$B$5:$Q$5</definedName>
    <definedName name="ConversionFactors">OFFSET('[2]Conversion factors_1'!$B$6,0,0,100,16)</definedName>
    <definedName name="ConversionFactors2">OFFSET('[2]Conversion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5">'3.5'!$A$1:$G$22</definedName>
    <definedName name="Print1">#REF!</definedName>
    <definedName name="RawData">'[2]Data in physical units_1'!$B$5:$BM$106</definedName>
    <definedName name="RawData2">'[2]Data in physical units_2'!$B$5:$BM$106</definedName>
    <definedName name="RawDataHeadings">'[2]Data in physical units_1'!$B$4:$BM$4</definedName>
    <definedName name="RawDataHeadings2">'[2]Data in physical units_2'!$B$4:$BM$4</definedName>
    <definedName name="table6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4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5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6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7" l="1"/>
  <c r="F46" i="7"/>
  <c r="E46" i="7"/>
  <c r="D46" i="7"/>
  <c r="C46" i="7"/>
  <c r="B46" i="7"/>
  <c r="G45" i="7"/>
  <c r="F45" i="7"/>
  <c r="D45" i="7"/>
  <c r="C45" i="7"/>
  <c r="B45" i="7"/>
  <c r="E44" i="7"/>
  <c r="E45" i="7" s="1"/>
  <c r="E43" i="7"/>
  <c r="H43" i="7" s="1"/>
  <c r="H42" i="7"/>
  <c r="E42" i="7"/>
  <c r="E41" i="7"/>
  <c r="H41" i="7" s="1"/>
  <c r="I41" i="7" s="1"/>
  <c r="E40" i="7"/>
  <c r="H40" i="7" s="1"/>
  <c r="I40" i="7" s="1"/>
  <c r="E39" i="7"/>
  <c r="H39" i="7" s="1"/>
  <c r="H38" i="7"/>
  <c r="E38" i="7"/>
  <c r="E37" i="7"/>
  <c r="H37" i="7" s="1"/>
  <c r="E36" i="7"/>
  <c r="H36" i="7" s="1"/>
  <c r="E35" i="7"/>
  <c r="H35" i="7" s="1"/>
  <c r="I35" i="7" s="1"/>
  <c r="E34" i="7"/>
  <c r="H34" i="7" s="1"/>
  <c r="E33" i="7"/>
  <c r="H33" i="7" s="1"/>
  <c r="H21" i="7"/>
  <c r="G21" i="7"/>
  <c r="F21" i="7"/>
  <c r="D21" i="7"/>
  <c r="C21" i="7"/>
  <c r="B21" i="7"/>
  <c r="H20" i="7"/>
  <c r="G20" i="7"/>
  <c r="F20" i="7"/>
  <c r="D20" i="7"/>
  <c r="C20" i="7"/>
  <c r="B20" i="7"/>
  <c r="E19" i="7"/>
  <c r="I19" i="7" s="1"/>
  <c r="E18" i="7"/>
  <c r="I18" i="7" s="1"/>
  <c r="E17" i="7"/>
  <c r="I17" i="7" s="1"/>
  <c r="I16" i="7"/>
  <c r="E16" i="7"/>
  <c r="E15" i="7"/>
  <c r="I15" i="7" s="1"/>
  <c r="E14" i="7"/>
  <c r="I14" i="7" s="1"/>
  <c r="E13" i="7"/>
  <c r="I13" i="7" s="1"/>
  <c r="E12" i="7"/>
  <c r="I12" i="7" s="1"/>
  <c r="E11" i="7"/>
  <c r="I11" i="7" s="1"/>
  <c r="I10" i="7"/>
  <c r="E10" i="7"/>
  <c r="E9" i="7"/>
  <c r="I9" i="7" s="1"/>
  <c r="E8" i="7"/>
  <c r="I8" i="7" s="1"/>
  <c r="AP38" i="5"/>
  <c r="AO38" i="5"/>
  <c r="AQ37" i="5"/>
  <c r="AO37" i="5"/>
  <c r="AN37" i="5"/>
  <c r="P19" i="5"/>
  <c r="AR38" i="5" s="1"/>
  <c r="N19" i="5"/>
  <c r="AQ38" i="5" s="1"/>
  <c r="M19" i="5"/>
  <c r="L19" i="5"/>
  <c r="K19" i="5"/>
  <c r="AN38" i="5" s="1"/>
  <c r="I19" i="5"/>
  <c r="H19" i="5"/>
  <c r="G19" i="5"/>
  <c r="F19" i="5"/>
  <c r="D19" i="5"/>
  <c r="C19" i="5"/>
  <c r="B19" i="5"/>
  <c r="P18" i="5"/>
  <c r="AR37" i="5" s="1"/>
  <c r="N18" i="5"/>
  <c r="M18" i="5"/>
  <c r="AP37" i="5" s="1"/>
  <c r="L18" i="5"/>
  <c r="K18" i="5"/>
  <c r="I18" i="5"/>
  <c r="H18" i="5"/>
  <c r="G18" i="5"/>
  <c r="F18" i="5"/>
  <c r="D18" i="5"/>
  <c r="C18" i="5"/>
  <c r="B18" i="5"/>
  <c r="Q17" i="5"/>
  <c r="Q19" i="5" s="1"/>
  <c r="AS38" i="5" s="1"/>
  <c r="O17" i="5"/>
  <c r="J17" i="5"/>
  <c r="E17" i="5"/>
  <c r="O16" i="5"/>
  <c r="J16" i="5"/>
  <c r="E16" i="5"/>
  <c r="Q16" i="5" s="1"/>
  <c r="Q15" i="5"/>
  <c r="O15" i="5"/>
  <c r="J15" i="5"/>
  <c r="E15" i="5"/>
  <c r="Q14" i="5"/>
  <c r="O14" i="5"/>
  <c r="J14" i="5"/>
  <c r="E14" i="5"/>
  <c r="O13" i="5"/>
  <c r="J13" i="5"/>
  <c r="E13" i="5"/>
  <c r="Q13" i="5" s="1"/>
  <c r="Q12" i="5"/>
  <c r="O12" i="5"/>
  <c r="J12" i="5"/>
  <c r="E12" i="5"/>
  <c r="Q11" i="5"/>
  <c r="O11" i="5"/>
  <c r="J11" i="5"/>
  <c r="E11" i="5"/>
  <c r="O10" i="5"/>
  <c r="J10" i="5"/>
  <c r="E10" i="5"/>
  <c r="Q10" i="5" s="1"/>
  <c r="Q9" i="5"/>
  <c r="O9" i="5"/>
  <c r="J9" i="5"/>
  <c r="E9" i="5"/>
  <c r="Q8" i="5"/>
  <c r="O8" i="5"/>
  <c r="J8" i="5"/>
  <c r="E8" i="5"/>
  <c r="O7" i="5"/>
  <c r="J7" i="5"/>
  <c r="E7" i="5"/>
  <c r="Q7" i="5" s="1"/>
  <c r="Q6" i="5"/>
  <c r="O6" i="5"/>
  <c r="J6" i="5"/>
  <c r="E6" i="5"/>
  <c r="G49" i="4"/>
  <c r="E49" i="4"/>
  <c r="D49" i="4"/>
  <c r="C49" i="4"/>
  <c r="B49" i="4"/>
  <c r="G48" i="4"/>
  <c r="F48" i="4"/>
  <c r="G47" i="4"/>
  <c r="F47" i="4"/>
  <c r="H47" i="4" s="1"/>
  <c r="G46" i="4"/>
  <c r="H46" i="4" s="1"/>
  <c r="F46" i="4"/>
  <c r="H45" i="4"/>
  <c r="G45" i="4"/>
  <c r="F45" i="4"/>
  <c r="G44" i="4"/>
  <c r="H44" i="4" s="1"/>
  <c r="F44" i="4"/>
  <c r="G43" i="4"/>
  <c r="F43" i="4"/>
  <c r="H43" i="4" s="1"/>
  <c r="G42" i="4"/>
  <c r="H42" i="4" s="1"/>
  <c r="F42" i="4"/>
  <c r="H41" i="4"/>
  <c r="G41" i="4"/>
  <c r="F41" i="4"/>
  <c r="G40" i="4"/>
  <c r="H40" i="4" s="1"/>
  <c r="F40" i="4"/>
  <c r="G39" i="4"/>
  <c r="F39" i="4"/>
  <c r="H39" i="4" s="1"/>
  <c r="G38" i="4"/>
  <c r="H38" i="4" s="1"/>
  <c r="F38" i="4"/>
  <c r="H37" i="4"/>
  <c r="G37" i="4"/>
  <c r="F37" i="4"/>
  <c r="G36" i="4"/>
  <c r="H36" i="4" s="1"/>
  <c r="F36" i="4"/>
  <c r="G35" i="4"/>
  <c r="F35" i="4"/>
  <c r="H35" i="4" s="1"/>
  <c r="G34" i="4"/>
  <c r="H34" i="4" s="1"/>
  <c r="F34" i="4"/>
  <c r="F49" i="4" s="1"/>
  <c r="H33" i="4"/>
  <c r="G33" i="4"/>
  <c r="F33" i="4"/>
  <c r="G32" i="4"/>
  <c r="F32" i="4"/>
  <c r="G31" i="4"/>
  <c r="F31" i="4"/>
  <c r="G20" i="4"/>
  <c r="H20" i="4" s="1"/>
  <c r="F20" i="4"/>
  <c r="E20" i="4"/>
  <c r="D20" i="4"/>
  <c r="C20" i="4"/>
  <c r="B20" i="4"/>
  <c r="G19" i="4"/>
  <c r="H19" i="4" s="1"/>
  <c r="F19" i="4"/>
  <c r="G18" i="4"/>
  <c r="H18" i="4" s="1"/>
  <c r="F18" i="4"/>
  <c r="E17" i="4"/>
  <c r="D17" i="4"/>
  <c r="C17" i="4"/>
  <c r="B17" i="4"/>
  <c r="G16" i="4"/>
  <c r="F16" i="4"/>
  <c r="G15" i="4"/>
  <c r="F15" i="4"/>
  <c r="G14" i="4"/>
  <c r="H14" i="4" s="1"/>
  <c r="F14" i="4"/>
  <c r="G13" i="4"/>
  <c r="H13" i="4" s="1"/>
  <c r="F13" i="4"/>
  <c r="G12" i="4"/>
  <c r="F12" i="4"/>
  <c r="H12" i="4" s="1"/>
  <c r="G11" i="4"/>
  <c r="H11" i="4" s="1"/>
  <c r="F11" i="4"/>
  <c r="G10" i="4"/>
  <c r="H10" i="4" s="1"/>
  <c r="F10" i="4"/>
  <c r="G9" i="4"/>
  <c r="G17" i="4" s="1"/>
  <c r="F9" i="4"/>
  <c r="F17" i="4" s="1"/>
  <c r="G8" i="4"/>
  <c r="F8" i="4"/>
  <c r="G7" i="4"/>
  <c r="F7" i="4"/>
  <c r="G6" i="4"/>
  <c r="F6" i="4"/>
  <c r="F20" i="3"/>
  <c r="E20" i="3"/>
  <c r="D20" i="3"/>
  <c r="C20" i="3"/>
  <c r="B20" i="3"/>
  <c r="F19" i="3"/>
  <c r="E19" i="3"/>
  <c r="C19" i="3"/>
  <c r="B19" i="3"/>
  <c r="G18" i="3"/>
  <c r="G20" i="3" s="1"/>
  <c r="D18" i="3"/>
  <c r="D19" i="3" s="1"/>
  <c r="G17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F18" i="1"/>
  <c r="E18" i="1"/>
  <c r="D18" i="1"/>
  <c r="C18" i="1"/>
  <c r="B18" i="1"/>
  <c r="F17" i="1"/>
  <c r="E17" i="1"/>
  <c r="D17" i="1"/>
  <c r="C17" i="1"/>
  <c r="B17" i="1"/>
  <c r="I20" i="7" l="1"/>
  <c r="I21" i="7"/>
  <c r="I42" i="7"/>
  <c r="I43" i="7"/>
  <c r="I36" i="7"/>
  <c r="I37" i="7"/>
  <c r="I33" i="7"/>
  <c r="I34" i="7"/>
  <c r="I38" i="7"/>
  <c r="I39" i="7"/>
  <c r="E21" i="7"/>
  <c r="E20" i="7"/>
  <c r="H44" i="7"/>
  <c r="Q18" i="5"/>
  <c r="AS37" i="5" s="1"/>
  <c r="H17" i="4"/>
  <c r="H49" i="4"/>
  <c r="H9" i="4"/>
  <c r="G19" i="3"/>
  <c r="H45" i="7" l="1"/>
  <c r="I44" i="7"/>
  <c r="H46" i="7"/>
  <c r="I46" i="7" l="1"/>
  <c r="I45" i="7"/>
</calcChain>
</file>

<file path=xl/sharedStrings.xml><?xml version="1.0" encoding="utf-8"?>
<sst xmlns="http://schemas.openxmlformats.org/spreadsheetml/2006/main" count="305" uniqueCount="159">
  <si>
    <t>Table  3.1 : Yearwise Production of Energy Resources in Physical Units</t>
  </si>
  <si>
    <t>Year</t>
  </si>
  <si>
    <t>Coal
 (Million Tonnes)</t>
  </si>
  <si>
    <t>Lignite (Million Tonnes)</t>
  </si>
  <si>
    <t>Crude Oil (Million Tonnes)</t>
  </si>
  <si>
    <t>Natural Gas # (Billion Cubic Metres)</t>
  </si>
  <si>
    <t>Electricity*   (GWh)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</si>
  <si>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</si>
  <si>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</si>
  <si>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</si>
  <si>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</si>
  <si>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</si>
  <si>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</si>
  <si>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</si>
  <si>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</si>
  <si>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</si>
  <si>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</si>
  <si>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</si>
  <si>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2022-23(P)</t>
  </si>
  <si>
    <t>Growth rate of 2022-23 over 2021-22 (%)</t>
  </si>
  <si>
    <t>CAGR 2013-14 to 2022-23(%)</t>
  </si>
  <si>
    <t>(P): Provisional</t>
  </si>
  <si>
    <t># For Natural Gas Gross Production is reported</t>
  </si>
  <si>
    <t>* Electricity from Hydro, Nuclear and other Renewable energy sources (Utility)</t>
  </si>
  <si>
    <t>Sources:</t>
  </si>
  <si>
    <t xml:space="preserve">1.   Ministry of Coal </t>
  </si>
  <si>
    <t>2.  Ministry of Petroleum &amp; Natural Gas</t>
  </si>
  <si>
    <t>3.  Central  Electricity  Authority</t>
  </si>
  <si>
    <t xml:space="preserve">Table 3.2 : Yearwise Production of Energy Resources in Energy Units                  </t>
  </si>
  <si>
    <t xml:space="preserve">                     (in Petajoules) @ </t>
  </si>
  <si>
    <t xml:space="preserve">Coal  </t>
  </si>
  <si>
    <t>Lignite</t>
  </si>
  <si>
    <t>Crude Oil</t>
  </si>
  <si>
    <t>Natural Gas</t>
  </si>
  <si>
    <t>Electricity *</t>
  </si>
  <si>
    <t>Total</t>
  </si>
  <si>
    <t>7= 2 to 6</t>
  </si>
  <si>
    <t xml:space="preserve">2019-20 </t>
  </si>
  <si>
    <t>CAGR 2013-14  to 2022-23(%)</t>
  </si>
  <si>
    <t>* Electricity from hydro, Nuclear and other Renwable energy  sources (utility)</t>
  </si>
  <si>
    <t xml:space="preserve">@ Conversion factors have been applied to convert production of primary sources of  energy into petajoules </t>
  </si>
  <si>
    <t>1.   Ministry of Coal</t>
  </si>
  <si>
    <t>Coal</t>
  </si>
  <si>
    <t>Electricity(Hydro, Nuclear and ORS)</t>
  </si>
  <si>
    <t>2006-07</t>
  </si>
  <si>
    <t>2007-08</t>
  </si>
  <si>
    <t>2008-09</t>
  </si>
  <si>
    <t>2009-10</t>
  </si>
  <si>
    <t>2010-11</t>
  </si>
  <si>
    <t>2015-16(p)</t>
  </si>
  <si>
    <t>Table  3.3 : Yearwise Production of Coal - Typewise and Sectorwise</t>
  </si>
  <si>
    <t xml:space="preserve">                                        ( Million Tonnes)</t>
  </si>
  <si>
    <t>Public</t>
  </si>
  <si>
    <t>Private</t>
  </si>
  <si>
    <t>Coking</t>
  </si>
  <si>
    <t>Non-coking</t>
  </si>
  <si>
    <t>4=2+3</t>
  </si>
  <si>
    <t>7=5+6</t>
  </si>
  <si>
    <t>Source :  Ministry of Coal</t>
  </si>
  <si>
    <t>Table 3.3 A: Grade Wise Production of Coking Coal by Sector during 2021-22 &amp; 2022-23</t>
  </si>
  <si>
    <t>(Million Tonnes)</t>
  </si>
  <si>
    <t>Grade of Coaking Coal</t>
  </si>
  <si>
    <t xml:space="preserve">Private </t>
  </si>
  <si>
    <t xml:space="preserve">All India </t>
  </si>
  <si>
    <t xml:space="preserve"> Change in production (%)</t>
  </si>
  <si>
    <t>2022-23 (P)</t>
  </si>
  <si>
    <t>Steel-I</t>
  </si>
  <si>
    <t>-</t>
  </si>
  <si>
    <t>Steel-II</t>
  </si>
  <si>
    <t>SC-1</t>
  </si>
  <si>
    <t>Wash-I</t>
  </si>
  <si>
    <t>Wash-II</t>
  </si>
  <si>
    <t>Wash-III</t>
  </si>
  <si>
    <t>Wash-IV</t>
  </si>
  <si>
    <t>Wash-V</t>
  </si>
  <si>
    <t>Wash-VI</t>
  </si>
  <si>
    <t>Washery Feed</t>
  </si>
  <si>
    <t>SLV1</t>
  </si>
  <si>
    <t>All India Total</t>
  </si>
  <si>
    <t>Met.Coal</t>
  </si>
  <si>
    <t>Non Met</t>
  </si>
  <si>
    <t>Source: Ministry of Coal</t>
  </si>
  <si>
    <t>Table 3.3 B: Grade Wise Production of Non-Coking Coal by Sector during 2020-21 &amp; 2021-22</t>
  </si>
  <si>
    <t>( Million Tonnes)</t>
  </si>
  <si>
    <t>Grade of Non-  Coaking Coal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</si>
  <si>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</si>
  <si>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</si>
  <si>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</si>
  <si>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</si>
  <si>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</si>
  <si>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</si>
  <si>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</si>
  <si>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</si>
  <si>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</si>
  <si>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</si>
  <si>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</si>
  <si>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</si>
  <si>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</si>
  <si>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</si>
  <si>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</si>
  <si>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</si>
  <si>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</si>
  <si>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UNG</t>
  </si>
  <si>
    <t>Source: Ministry of Caol</t>
  </si>
  <si>
    <t xml:space="preserve">Table  3.4 :  Yearwise Domestic Production of  Petroleum  Products                                                    </t>
  </si>
  <si>
    <t xml:space="preserve"> (Million Tonnes)</t>
  </si>
  <si>
    <t>Light distillates</t>
  </si>
  <si>
    <t>Middle distillates</t>
  </si>
  <si>
    <t>Heavy ends</t>
  </si>
  <si>
    <t>Others*</t>
  </si>
  <si>
    <t>LPG</t>
  </si>
  <si>
    <t>Petrol/MG</t>
  </si>
  <si>
    <t>Naphtha</t>
  </si>
  <si>
    <t xml:space="preserve">Kerosene </t>
  </si>
  <si>
    <t>ATF</t>
  </si>
  <si>
    <t>HSD</t>
  </si>
  <si>
    <t>LDO</t>
  </si>
  <si>
    <t>Fuel oil</t>
  </si>
  <si>
    <t>Lubes</t>
  </si>
  <si>
    <t>Pet. Coke</t>
  </si>
  <si>
    <t>Bitumen</t>
  </si>
  <si>
    <t>17
 (sum of 2 to 13)</t>
  </si>
  <si>
    <t>Growth rate of 2022-23 over 2021-22(%)</t>
  </si>
  <si>
    <t>CAGR 2013-14 to 2022-23 (%)</t>
  </si>
  <si>
    <t>LPG=Liquified Petroleum Gas, MG= Motor Gasoline, ATF= Aviation Turbine Fuel</t>
  </si>
  <si>
    <t xml:space="preserve">     Lubes= Lubricant, Pet.Coke= Petroleum Coke</t>
  </si>
  <si>
    <t>* Others include VGO, Benzene, MTO, CBFS, Sulphur, Waxes, MTBE &amp; Reformate, etc.</t>
  </si>
  <si>
    <t xml:space="preserve">Source : Ministry of Petroleum &amp; Natural Gas.     </t>
  </si>
  <si>
    <t>CAGR difference is due to number of years as taken in denominator  by PO&amp;NG and MoSPI</t>
  </si>
  <si>
    <t>Table  3.5 : Yearwise Gross and Net Production of Natural Gas</t>
  </si>
  <si>
    <t xml:space="preserve">                                (in Billion Cubic Metres)</t>
  </si>
  <si>
    <t>Gross Production</t>
  </si>
  <si>
    <t>Internal Consumption</t>
  </si>
  <si>
    <t>Flared</t>
  </si>
  <si>
    <t>Losses</t>
  </si>
  <si>
    <t>Net Production
(For Consumption)</t>
  </si>
  <si>
    <t>Net Production   
 ( For Sales)</t>
  </si>
  <si>
    <t>6=2-4-5</t>
  </si>
  <si>
    <t>7 = 6 - 3</t>
  </si>
  <si>
    <t>(P) : Provisional</t>
  </si>
  <si>
    <t>Total may not tally due to rounding off.</t>
  </si>
  <si>
    <t xml:space="preserve">Table 3.6 (A): Yearwise Gross Generation of Electricity from Utilities </t>
  </si>
  <si>
    <t>(Giga Watt hour=10^6  Kilo Watt hour)</t>
  </si>
  <si>
    <t>Utilities</t>
  </si>
  <si>
    <t>Thermal</t>
  </si>
  <si>
    <t>Hydro</t>
  </si>
  <si>
    <t>Nuclear</t>
  </si>
  <si>
    <t>RES*</t>
  </si>
  <si>
    <t>Steam</t>
  </si>
  <si>
    <t>Diesel</t>
  </si>
  <si>
    <t>Gas</t>
  </si>
  <si>
    <t xml:space="preserve"> (P):Provisional</t>
  </si>
  <si>
    <t>* RES: Renewable Energy Sources excluding hydro</t>
  </si>
  <si>
    <t xml:space="preserve">Source : Central Electricity Authority.        </t>
  </si>
  <si>
    <t xml:space="preserve">Table 3.6 (B) : Yearwise Gross Generation of Electricity from Non-Utilities </t>
  </si>
  <si>
    <t>(Giga Watt hour= 10^6 x Kilo Watt hour)</t>
  </si>
  <si>
    <t>Non-Utilities</t>
  </si>
  <si>
    <t>Grand Total</t>
  </si>
  <si>
    <t xml:space="preserve"> 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</si>
</sst>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* #,##0.00_ ;_ * \-#,##0.00_ ;_ * &quot;-&quot;??_ ;_ @_ "/>
    <numFmt numFmtId="165" formatCode="0.000"/>
    <numFmt numFmtId="166" formatCode="_(* #,##0_);_(* \(#,##0\);_(* &quot;-&quot;??_);_(@_)"/>
    <numFmt numFmtId="167" formatCode="_ * #,##0_ ;_ * \-#,##0_ ;_ * &quot;-&quot;??_ ;_ @_ "/>
    <numFmt numFmtId="168" formatCode="_ * #,##0.000000000000_ ;_ * \-#,##0.000000000000_ ;_ * &quot;-&quot;??_ ;_ @_ "/>
    <numFmt numFmtId="169" formatCode="0.000000000"/>
    <numFmt numFmtId="170" formatCode="0.000000"/>
    <numFmt numFmtId="171" formatCode="#,##0.000"/>
    <numFmt numFmtId="172" formatCode="0.0%"/>
    <numFmt numFmtId="173" formatCode="0.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6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33" fillId="0" borderId="0"/>
    <xf numFmtId="164" fontId="27" fillId="0" borderId="0" applyFont="0" applyFill="0" applyBorder="0" applyAlignment="0" applyProtection="0"/>
  </cellStyleXfs>
  <cellXfs count="350">
    <xf numFmtId="0" fontId="0" fillId="0" borderId="0" xfId="0"/>
    <xf numFmtId="0" fontId="4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164" fontId="4" fillId="3" borderId="7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3" borderId="8" xfId="0" applyFont="1" applyFill="1" applyBorder="1" applyAlignment="1">
      <alignment horizontal="center"/>
    </xf>
    <xf numFmtId="2" fontId="0" fillId="0" borderId="0" xfId="0" applyNumberFormat="1"/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3" borderId="1" xfId="0" applyFont="1" applyFill="1" applyBorder="1"/>
    <xf numFmtId="2" fontId="6" fillId="3" borderId="7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6" fillId="3" borderId="9" xfId="0" applyFont="1" applyFill="1" applyBorder="1"/>
    <xf numFmtId="2" fontId="7" fillId="3" borderId="1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7" fillId="3" borderId="10" xfId="1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0" fontId="4" fillId="3" borderId="11" xfId="0" applyFont="1" applyFill="1" applyBorder="1" applyAlignment="1">
      <alignment horizontal="left" vertical="center" wrapText="1"/>
    </xf>
    <xf numFmtId="2" fontId="4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3" borderId="8" xfId="0" applyFont="1" applyFill="1" applyBorder="1" applyAlignment="1">
      <alignment horizontal="left" vertical="center" wrapText="1"/>
    </xf>
    <xf numFmtId="2" fontId="4" fillId="3" borderId="11" xfId="1" applyNumberFormat="1" applyFont="1" applyFill="1" applyBorder="1" applyAlignment="1">
      <alignment horizontal="center" vertical="center"/>
    </xf>
    <xf numFmtId="2" fontId="4" fillId="4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2" borderId="2" xfId="0" applyFill="1" applyBorder="1"/>
    <xf numFmtId="0" fontId="6" fillId="2" borderId="2" xfId="0" applyFont="1" applyFill="1" applyBorder="1"/>
    <xf numFmtId="3" fontId="6" fillId="2" borderId="3" xfId="0" applyNumberFormat="1" applyFont="1" applyFill="1" applyBorder="1"/>
    <xf numFmtId="0" fontId="7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/>
    <xf numFmtId="3" fontId="6" fillId="2" borderId="12" xfId="0" applyNumberFormat="1" applyFont="1" applyFill="1" applyBorder="1"/>
    <xf numFmtId="0" fontId="8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9" xfId="0" applyFont="1" applyFill="1" applyBorder="1"/>
    <xf numFmtId="0" fontId="10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/>
    <xf numFmtId="0" fontId="6" fillId="2" borderId="5" xfId="0" applyFont="1" applyFill="1" applyBorder="1"/>
    <xf numFmtId="3" fontId="6" fillId="2" borderId="6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/>
    <xf numFmtId="2" fontId="4" fillId="0" borderId="0" xfId="1" applyNumberFormat="1" applyFont="1" applyBorder="1" applyAlignment="1">
      <alignment horizontal="right" vertical="center"/>
    </xf>
    <xf numFmtId="0" fontId="13" fillId="0" borderId="0" xfId="0" applyFo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" fontId="6" fillId="4" borderId="0" xfId="0" applyNumberFormat="1" applyFont="1" applyFill="1" applyBorder="1"/>
    <xf numFmtId="43" fontId="6" fillId="3" borderId="7" xfId="1" applyNumberFormat="1" applyFont="1" applyFill="1" applyBorder="1" applyAlignment="1">
      <alignment horizontal="left"/>
    </xf>
    <xf numFmtId="166" fontId="7" fillId="3" borderId="7" xfId="1" applyNumberFormat="1" applyFont="1" applyFill="1" applyBorder="1" applyAlignment="1">
      <alignment horizontal="center" vertical="center"/>
    </xf>
    <xf numFmtId="43" fontId="6" fillId="3" borderId="10" xfId="1" applyNumberFormat="1" applyFont="1" applyFill="1" applyBorder="1" applyAlignment="1">
      <alignment horizontal="left"/>
    </xf>
    <xf numFmtId="166" fontId="7" fillId="3" borderId="10" xfId="1" applyNumberFormat="1" applyFont="1" applyFill="1" applyBorder="1" applyAlignment="1">
      <alignment horizontal="center" vertical="center"/>
    </xf>
    <xf numFmtId="43" fontId="6" fillId="4" borderId="0" xfId="1" quotePrefix="1" applyNumberFormat="1" applyFont="1" applyFill="1" applyBorder="1" applyAlignment="1">
      <alignment horizontal="center"/>
    </xf>
    <xf numFmtId="43" fontId="6" fillId="4" borderId="0" xfId="1" applyNumberFormat="1" applyFont="1" applyFill="1" applyBorder="1" applyAlignment="1">
      <alignment horizontal="center"/>
    </xf>
    <xf numFmtId="167" fontId="0" fillId="0" borderId="0" xfId="0" applyNumberFormat="1"/>
    <xf numFmtId="1" fontId="6" fillId="0" borderId="0" xfId="1" applyNumberFormat="1" applyFont="1" applyBorder="1" applyAlignment="1">
      <alignment horizontal="right" vertical="center"/>
    </xf>
    <xf numFmtId="1" fontId="6" fillId="0" borderId="0" xfId="1" applyNumberFormat="1" applyFont="1" applyBorder="1" applyAlignment="1">
      <alignment horizontal="center" vertical="center"/>
    </xf>
    <xf numFmtId="167" fontId="0" fillId="0" borderId="0" xfId="0" applyNumberFormat="1" applyBorder="1"/>
    <xf numFmtId="164" fontId="0" fillId="0" borderId="0" xfId="0" applyNumberFormat="1"/>
    <xf numFmtId="2" fontId="6" fillId="0" borderId="0" xfId="1" applyNumberFormat="1" applyFont="1" applyBorder="1" applyAlignment="1">
      <alignment horizontal="right" vertical="center"/>
    </xf>
    <xf numFmtId="43" fontId="6" fillId="3" borderId="4" xfId="1" applyNumberFormat="1" applyFont="1" applyFill="1" applyBorder="1" applyAlignment="1"/>
    <xf numFmtId="166" fontId="7" fillId="3" borderId="4" xfId="1" applyNumberFormat="1" applyFont="1" applyFill="1" applyBorder="1" applyAlignment="1">
      <alignment horizontal="center" vertical="center"/>
    </xf>
    <xf numFmtId="166" fontId="7" fillId="3" borderId="11" xfId="1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Border="1"/>
    <xf numFmtId="2" fontId="4" fillId="3" borderId="6" xfId="0" applyNumberFormat="1" applyFont="1" applyFill="1" applyBorder="1" applyAlignment="1">
      <alignment horizontal="center" vertical="center" wrapText="1"/>
    </xf>
    <xf numFmtId="166" fontId="6" fillId="2" borderId="0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>
      <alignment horizontal="center"/>
    </xf>
    <xf numFmtId="0" fontId="6" fillId="2" borderId="12" xfId="0" applyFont="1" applyFill="1" applyBorder="1"/>
    <xf numFmtId="0" fontId="8" fillId="2" borderId="9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10" fillId="2" borderId="0" xfId="0" applyFont="1" applyFill="1" applyBorder="1"/>
    <xf numFmtId="0" fontId="10" fillId="2" borderId="9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8" fillId="2" borderId="5" xfId="0" applyFont="1" applyFill="1" applyBorder="1" applyAlignment="1">
      <alignment vertical="center"/>
    </xf>
    <xf numFmtId="0" fontId="6" fillId="2" borderId="6" xfId="0" applyFont="1" applyFill="1" applyBorder="1"/>
    <xf numFmtId="0" fontId="9" fillId="0" borderId="0" xfId="0" applyFo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6" fillId="4" borderId="0" xfId="0" applyNumberFormat="1" applyFont="1" applyFill="1" applyBorder="1" applyAlignment="1">
      <alignment horizontal="right"/>
    </xf>
    <xf numFmtId="2" fontId="6" fillId="4" borderId="0" xfId="0" applyNumberFormat="1" applyFont="1" applyFill="1" applyBorder="1"/>
    <xf numFmtId="4" fontId="6" fillId="4" borderId="0" xfId="0" applyNumberFormat="1" applyFont="1" applyFill="1" applyBorder="1"/>
    <xf numFmtId="0" fontId="6" fillId="4" borderId="0" xfId="0" applyFont="1" applyFill="1" applyBorder="1"/>
    <xf numFmtId="2" fontId="6" fillId="0" borderId="0" xfId="1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6" fillId="4" borderId="8" xfId="0" applyFont="1" applyFill="1" applyBorder="1"/>
    <xf numFmtId="43" fontId="6" fillId="4" borderId="8" xfId="1" applyNumberFormat="1" applyFont="1" applyFill="1" applyBorder="1" applyAlignment="1">
      <alignment horizontal="center"/>
    </xf>
    <xf numFmtId="43" fontId="6" fillId="4" borderId="8" xfId="1" quotePrefix="1" applyNumberFormat="1" applyFont="1" applyFill="1" applyBorder="1" applyAlignment="1">
      <alignment horizontal="center"/>
    </xf>
    <xf numFmtId="2" fontId="6" fillId="4" borderId="9" xfId="0" applyNumberFormat="1" applyFont="1" applyFill="1" applyBorder="1"/>
    <xf numFmtId="2" fontId="6" fillId="0" borderId="9" xfId="1" applyNumberFormat="1" applyFont="1" applyBorder="1" applyAlignment="1">
      <alignment horizontal="right" vertical="center"/>
    </xf>
    <xf numFmtId="43" fontId="6" fillId="4" borderId="8" xfId="0" applyNumberFormat="1" applyFont="1" applyFill="1" applyBorder="1"/>
    <xf numFmtId="43" fontId="6" fillId="0" borderId="8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2" fontId="7" fillId="3" borderId="12" xfId="1" applyNumberFormat="1" applyFont="1" applyFill="1" applyBorder="1" applyAlignment="1">
      <alignment horizontal="center" vertical="center"/>
    </xf>
    <xf numFmtId="2" fontId="7" fillId="3" borderId="10" xfId="1" applyNumberFormat="1" applyFont="1" applyFill="1" applyBorder="1" applyAlignment="1">
      <alignment horizontal="center"/>
    </xf>
    <xf numFmtId="2" fontId="7" fillId="3" borderId="12" xfId="1" applyNumberFormat="1" applyFont="1" applyFill="1" applyBorder="1" applyAlignment="1">
      <alignment horizontal="center"/>
    </xf>
    <xf numFmtId="43" fontId="7" fillId="3" borderId="7" xfId="1" applyNumberFormat="1" applyFont="1" applyFill="1" applyBorder="1" applyAlignment="1">
      <alignment horizontal="center"/>
    </xf>
    <xf numFmtId="165" fontId="0" fillId="0" borderId="0" xfId="0" applyNumberFormat="1"/>
    <xf numFmtId="43" fontId="7" fillId="3" borderId="10" xfId="1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169" fontId="0" fillId="0" borderId="0" xfId="0" applyNumberFormat="1"/>
    <xf numFmtId="43" fontId="6" fillId="3" borderId="11" xfId="1" applyNumberFormat="1" applyFont="1" applyFill="1" applyBorder="1" applyAlignment="1">
      <alignment horizontal="left"/>
    </xf>
    <xf numFmtId="43" fontId="7" fillId="3" borderId="11" xfId="1" applyNumberFormat="1" applyFont="1" applyFill="1" applyBorder="1" applyAlignment="1">
      <alignment horizontal="center"/>
    </xf>
    <xf numFmtId="2" fontId="4" fillId="3" borderId="6" xfId="1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4" fillId="2" borderId="2" xfId="0" applyFont="1" applyFill="1" applyBorder="1"/>
    <xf numFmtId="2" fontId="4" fillId="2" borderId="2" xfId="1" applyNumberFormat="1" applyFont="1" applyFill="1" applyBorder="1" applyAlignment="1">
      <alignment horizontal="right" vertical="center"/>
    </xf>
    <xf numFmtId="2" fontId="15" fillId="2" borderId="2" xfId="1" applyNumberFormat="1" applyFont="1" applyFill="1" applyBorder="1" applyAlignment="1">
      <alignment horizontal="right" vertical="center"/>
    </xf>
    <xf numFmtId="2" fontId="15" fillId="2" borderId="3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4" fillId="2" borderId="5" xfId="0" applyFont="1" applyFill="1" applyBorder="1"/>
    <xf numFmtId="166" fontId="16" fillId="2" borderId="5" xfId="1" applyNumberFormat="1" applyFont="1" applyFill="1" applyBorder="1" applyAlignment="1">
      <alignment horizontal="center"/>
    </xf>
    <xf numFmtId="166" fontId="16" fillId="2" borderId="6" xfId="1" applyNumberFormat="1" applyFont="1" applyFill="1" applyBorder="1" applyAlignment="1">
      <alignment horizontal="center"/>
    </xf>
    <xf numFmtId="170" fontId="0" fillId="0" borderId="0" xfId="0" applyNumberFormat="1"/>
    <xf numFmtId="0" fontId="21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2" fontId="23" fillId="3" borderId="7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2" fillId="3" borderId="7" xfId="0" quotePrefix="1" applyNumberFormat="1" applyFont="1" applyFill="1" applyBorder="1" applyAlignment="1">
      <alignment horizontal="center" vertical="center"/>
    </xf>
    <xf numFmtId="2" fontId="23" fillId="3" borderId="10" xfId="0" applyNumberFormat="1" applyFont="1" applyFill="1" applyBorder="1" applyAlignment="1">
      <alignment horizontal="center"/>
    </xf>
    <xf numFmtId="2" fontId="22" fillId="3" borderId="10" xfId="0" quotePrefix="1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 vertical="center"/>
    </xf>
    <xf numFmtId="2" fontId="23" fillId="3" borderId="11" xfId="0" applyNumberFormat="1" applyFont="1" applyFill="1" applyBorder="1" applyAlignment="1">
      <alignment horizontal="center"/>
    </xf>
    <xf numFmtId="2" fontId="22" fillId="3" borderId="11" xfId="0" quotePrefix="1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24" fillId="2" borderId="0" xfId="0" applyFont="1" applyFill="1" applyBorder="1"/>
    <xf numFmtId="2" fontId="11" fillId="2" borderId="0" xfId="1" applyNumberFormat="1" applyFont="1" applyFill="1" applyBorder="1" applyAlignment="1">
      <alignment horizontal="right" vertical="center"/>
    </xf>
    <xf numFmtId="2" fontId="15" fillId="2" borderId="0" xfId="1" applyNumberFormat="1" applyFont="1" applyFill="1" applyBorder="1" applyAlignment="1">
      <alignment horizontal="right" vertical="center"/>
    </xf>
    <xf numFmtId="2" fontId="15" fillId="2" borderId="12" xfId="1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3" borderId="13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/>
    </xf>
    <xf numFmtId="2" fontId="26" fillId="3" borderId="1" xfId="3" applyNumberFormat="1" applyFont="1" applyFill="1" applyBorder="1" applyAlignment="1">
      <alignment horizontal="center" vertical="center"/>
    </xf>
    <xf numFmtId="2" fontId="26" fillId="3" borderId="7" xfId="0" applyNumberFormat="1" applyFont="1" applyFill="1" applyBorder="1" applyAlignment="1">
      <alignment horizontal="center" vertical="center"/>
    </xf>
    <xf numFmtId="2" fontId="26" fillId="3" borderId="12" xfId="0" quotePrefix="1" applyNumberFormat="1" applyFont="1" applyFill="1" applyBorder="1" applyAlignment="1">
      <alignment horizontal="center" vertical="center"/>
    </xf>
    <xf numFmtId="2" fontId="26" fillId="3" borderId="12" xfId="0" applyNumberFormat="1" applyFont="1" applyFill="1" applyBorder="1" applyAlignment="1">
      <alignment horizontal="center" vertical="center"/>
    </xf>
    <xf numFmtId="0" fontId="22" fillId="3" borderId="10" xfId="2" quotePrefix="1" applyNumberFormat="1" applyFont="1" applyFill="1" applyBorder="1" applyAlignment="1">
      <alignment horizontal="center" vertical="center"/>
    </xf>
    <xf numFmtId="2" fontId="26" fillId="3" borderId="9" xfId="3" applyNumberFormat="1" applyFont="1" applyFill="1" applyBorder="1" applyAlignment="1">
      <alignment horizontal="center" vertical="center"/>
    </xf>
    <xf numFmtId="2" fontId="26" fillId="3" borderId="10" xfId="0" quotePrefix="1" applyNumberFormat="1" applyFont="1" applyFill="1" applyBorder="1" applyAlignment="1">
      <alignment horizontal="center" vertical="center"/>
    </xf>
    <xf numFmtId="2" fontId="22" fillId="3" borderId="10" xfId="2" applyNumberFormat="1" applyFont="1" applyFill="1" applyBorder="1" applyAlignment="1">
      <alignment horizontal="center" vertical="center"/>
    </xf>
    <xf numFmtId="2" fontId="26" fillId="3" borderId="10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/>
    </xf>
    <xf numFmtId="2" fontId="26" fillId="3" borderId="4" xfId="3" applyNumberFormat="1" applyFont="1" applyFill="1" applyBorder="1" applyAlignment="1">
      <alignment horizontal="center" vertical="center"/>
    </xf>
    <xf numFmtId="2" fontId="26" fillId="3" borderId="11" xfId="0" quotePrefix="1" applyNumberFormat="1" applyFont="1" applyFill="1" applyBorder="1" applyAlignment="1">
      <alignment horizontal="center" vertical="center"/>
    </xf>
    <xf numFmtId="0" fontId="22" fillId="3" borderId="11" xfId="2" quotePrefix="1" applyNumberFormat="1" applyFont="1" applyFill="1" applyBorder="1" applyAlignment="1">
      <alignment horizontal="center" vertical="center"/>
    </xf>
    <xf numFmtId="2" fontId="21" fillId="3" borderId="4" xfId="0" applyNumberFormat="1" applyFont="1" applyFill="1" applyBorder="1" applyAlignment="1">
      <alignment horizontal="center" vertical="center"/>
    </xf>
    <xf numFmtId="2" fontId="22" fillId="3" borderId="8" xfId="2" applyNumberFormat="1" applyFont="1" applyFill="1" applyBorder="1" applyAlignment="1">
      <alignment horizontal="center" vertical="center"/>
    </xf>
    <xf numFmtId="0" fontId="26" fillId="2" borderId="9" xfId="0" applyFont="1" applyFill="1" applyBorder="1"/>
    <xf numFmtId="2" fontId="20" fillId="2" borderId="0" xfId="1" applyNumberFormat="1" applyFont="1" applyFill="1" applyBorder="1" applyAlignment="1">
      <alignment horizontal="right" vertical="center"/>
    </xf>
    <xf numFmtId="2" fontId="29" fillId="2" borderId="0" xfId="1" applyNumberFormat="1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horizontal="right"/>
    </xf>
    <xf numFmtId="0" fontId="30" fillId="2" borderId="5" xfId="0" applyFont="1" applyFill="1" applyBorder="1" applyAlignment="1">
      <alignment horizontal="right"/>
    </xf>
    <xf numFmtId="0" fontId="30" fillId="2" borderId="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1" fillId="2" borderId="9" xfId="0" applyFont="1" applyFill="1" applyBorder="1"/>
    <xf numFmtId="0" fontId="3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6" fillId="3" borderId="10" xfId="1" applyNumberFormat="1" applyFont="1" applyFill="1" applyBorder="1" applyAlignment="1"/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6" fillId="4" borderId="0" xfId="1" applyNumberFormat="1" applyFont="1" applyFill="1" applyBorder="1" applyAlignment="1">
      <alignment horizontal="center"/>
    </xf>
    <xf numFmtId="2" fontId="6" fillId="3" borderId="10" xfId="0" applyNumberFormat="1" applyFont="1" applyFill="1" applyBorder="1"/>
    <xf numFmtId="2" fontId="4" fillId="3" borderId="15" xfId="1" applyNumberFormat="1" applyFont="1" applyFill="1" applyBorder="1" applyAlignment="1">
      <alignment horizontal="center" vertical="center"/>
    </xf>
    <xf numFmtId="0" fontId="23" fillId="2" borderId="0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166" fontId="7" fillId="2" borderId="0" xfId="1" applyNumberFormat="1" applyFont="1" applyFill="1" applyBorder="1" applyAlignment="1">
      <alignment horizontal="left" vertical="top"/>
    </xf>
    <xf numFmtId="166" fontId="7" fillId="2" borderId="0" xfId="1" applyNumberFormat="1" applyFont="1" applyFill="1" applyBorder="1" applyAlignment="1">
      <alignment horizontal="center"/>
    </xf>
    <xf numFmtId="0" fontId="23" fillId="2" borderId="5" xfId="0" applyFont="1" applyFill="1" applyBorder="1"/>
    <xf numFmtId="166" fontId="6" fillId="2" borderId="5" xfId="1" applyNumberFormat="1" applyFont="1" applyFill="1" applyBorder="1" applyAlignment="1">
      <alignment horizontal="center"/>
    </xf>
    <xf numFmtId="166" fontId="6" fillId="2" borderId="6" xfId="1" applyNumberFormat="1" applyFont="1" applyFill="1" applyBorder="1" applyAlignment="1">
      <alignment horizontal="center"/>
    </xf>
    <xf numFmtId="2" fontId="2" fillId="5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32" fillId="0" borderId="0" xfId="0" applyFont="1" applyFill="1"/>
    <xf numFmtId="0" fontId="4" fillId="3" borderId="8" xfId="0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/>
    <xf numFmtId="2" fontId="6" fillId="3" borderId="7" xfId="1" applyNumberFormat="1" applyFont="1" applyFill="1" applyBorder="1" applyAlignment="1">
      <alignment horizontal="center"/>
    </xf>
    <xf numFmtId="4" fontId="0" fillId="0" borderId="0" xfId="0" applyNumberFormat="1"/>
    <xf numFmtId="2" fontId="6" fillId="3" borderId="4" xfId="0" applyNumberFormat="1" applyFont="1" applyFill="1" applyBorder="1"/>
    <xf numFmtId="2" fontId="7" fillId="3" borderId="4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21" fillId="3" borderId="11" xfId="1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2" fontId="22" fillId="2" borderId="2" xfId="4" quotePrefix="1" applyNumberFormat="1" applyFont="1" applyFill="1" applyBorder="1"/>
    <xf numFmtId="2" fontId="22" fillId="2" borderId="2" xfId="4" applyNumberFormat="1" applyFont="1" applyFill="1" applyBorder="1"/>
    <xf numFmtId="2" fontId="26" fillId="2" borderId="2" xfId="4" applyNumberFormat="1" applyFont="1" applyFill="1" applyBorder="1" applyAlignment="1">
      <alignment horizontal="right"/>
    </xf>
    <xf numFmtId="2" fontId="26" fillId="2" borderId="2" xfId="4" applyNumberFormat="1" applyFont="1" applyFill="1" applyBorder="1"/>
    <xf numFmtId="2" fontId="20" fillId="2" borderId="3" xfId="4" applyNumberFormat="1" applyFont="1" applyFill="1" applyBorder="1" applyAlignment="1">
      <alignment horizontal="right"/>
    </xf>
    <xf numFmtId="2" fontId="26" fillId="2" borderId="9" xfId="4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166" fontId="7" fillId="2" borderId="12" xfId="6" applyNumberFormat="1" applyFont="1" applyFill="1" applyBorder="1" applyAlignment="1">
      <alignment horizontal="right" vertical="center"/>
    </xf>
    <xf numFmtId="1" fontId="20" fillId="0" borderId="0" xfId="4" applyNumberFormat="1" applyFont="1" applyBorder="1" applyAlignment="1">
      <alignment horizontal="right"/>
    </xf>
    <xf numFmtId="2" fontId="22" fillId="2" borderId="5" xfId="4" quotePrefix="1" applyNumberFormat="1" applyFont="1" applyFill="1" applyBorder="1"/>
    <xf numFmtId="2" fontId="22" fillId="2" borderId="5" xfId="4" applyNumberFormat="1" applyFont="1" applyFill="1" applyBorder="1"/>
    <xf numFmtId="2" fontId="26" fillId="2" borderId="5" xfId="4" applyNumberFormat="1" applyFont="1" applyFill="1" applyBorder="1" applyAlignment="1">
      <alignment horizontal="right"/>
    </xf>
    <xf numFmtId="2" fontId="26" fillId="2" borderId="5" xfId="4" applyNumberFormat="1" applyFont="1" applyFill="1" applyBorder="1"/>
    <xf numFmtId="0" fontId="0" fillId="2" borderId="6" xfId="0" applyFill="1" applyBorder="1"/>
    <xf numFmtId="171" fontId="0" fillId="0" borderId="0" xfId="0" applyNumberFormat="1"/>
    <xf numFmtId="0" fontId="26" fillId="0" borderId="0" xfId="5" applyFont="1" applyFill="1" applyAlignment="1">
      <alignment vertical="center"/>
    </xf>
    <xf numFmtId="0" fontId="34" fillId="0" borderId="0" xfId="0" applyFont="1" applyAlignment="1">
      <alignment wrapText="1"/>
    </xf>
    <xf numFmtId="0" fontId="6" fillId="2" borderId="9" xfId="0" applyFont="1" applyFill="1" applyBorder="1" applyAlignment="1"/>
    <xf numFmtId="0" fontId="6" fillId="2" borderId="0" xfId="0" applyFont="1" applyFill="1" applyBorder="1" applyAlignment="1">
      <alignment vertical="top"/>
    </xf>
    <xf numFmtId="0" fontId="6" fillId="0" borderId="0" xfId="0" applyFont="1" applyBorder="1" applyAlignment="1"/>
    <xf numFmtId="0" fontId="4" fillId="3" borderId="15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/>
    <xf numFmtId="3" fontId="6" fillId="3" borderId="1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3" fontId="0" fillId="0" borderId="0" xfId="0" applyNumberFormat="1"/>
    <xf numFmtId="166" fontId="0" fillId="0" borderId="0" xfId="0" applyNumberFormat="1"/>
    <xf numFmtId="0" fontId="0" fillId="0" borderId="0" xfId="0" applyNumberFormat="1"/>
    <xf numFmtId="0" fontId="26" fillId="2" borderId="2" xfId="0" applyFont="1" applyFill="1" applyBorder="1" applyAlignment="1"/>
    <xf numFmtId="0" fontId="0" fillId="2" borderId="12" xfId="0" applyFill="1" applyBorder="1"/>
    <xf numFmtId="0" fontId="8" fillId="2" borderId="4" xfId="0" applyFont="1" applyFill="1" applyBorder="1"/>
    <xf numFmtId="0" fontId="24" fillId="2" borderId="5" xfId="0" applyFont="1" applyFill="1" applyBorder="1"/>
    <xf numFmtId="0" fontId="0" fillId="2" borderId="5" xfId="0" applyFill="1" applyBorder="1"/>
    <xf numFmtId="172" fontId="0" fillId="0" borderId="0" xfId="2" applyNumberFormat="1" applyFont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67" fontId="6" fillId="0" borderId="0" xfId="1" applyNumberFormat="1" applyFont="1" applyFill="1" applyBorder="1"/>
    <xf numFmtId="166" fontId="6" fillId="0" borderId="0" xfId="1" applyNumberFormat="1" applyFont="1" applyFill="1" applyBorder="1"/>
    <xf numFmtId="166" fontId="0" fillId="0" borderId="0" xfId="0" applyNumberFormat="1" applyFill="1"/>
    <xf numFmtId="0" fontId="0" fillId="0" borderId="0" xfId="0" applyNumberFormat="1" applyFill="1"/>
    <xf numFmtId="0" fontId="0" fillId="0" borderId="0" xfId="0" applyFill="1" applyBorder="1"/>
    <xf numFmtId="2" fontId="4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22" fillId="2" borderId="2" xfId="0" applyFont="1" applyFill="1" applyBorder="1" applyAlignment="1"/>
    <xf numFmtId="0" fontId="36" fillId="0" borderId="0" xfId="0" applyFont="1"/>
    <xf numFmtId="0" fontId="37" fillId="0" borderId="0" xfId="0" applyFont="1"/>
    <xf numFmtId="0" fontId="18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right"/>
    </xf>
    <xf numFmtId="0" fontId="28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left" vertical="top" wrapText="1"/>
    </xf>
    <xf numFmtId="0" fontId="7" fillId="2" borderId="0" xfId="0" quotePrefix="1" applyFont="1" applyFill="1" applyBorder="1" applyAlignment="1">
      <alignment horizontal="left" vertical="top" wrapText="1"/>
    </xf>
    <xf numFmtId="0" fontId="7" fillId="2" borderId="12" xfId="0" quotePrefix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right" vertical="top" wrapText="1"/>
    </xf>
    <xf numFmtId="0" fontId="26" fillId="2" borderId="5" xfId="0" applyFont="1" applyFill="1" applyBorder="1" applyAlignment="1">
      <alignment horizontal="right" vertical="top" wrapText="1"/>
    </xf>
    <xf numFmtId="0" fontId="26" fillId="2" borderId="6" xfId="0" applyFont="1" applyFill="1" applyBorder="1" applyAlignment="1">
      <alignment horizontal="right" vertical="top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35" fillId="2" borderId="5" xfId="0" applyFont="1" applyFill="1" applyBorder="1" applyAlignment="1">
      <alignment horizontal="right" vertical="top"/>
    </xf>
    <xf numFmtId="0" fontId="35" fillId="2" borderId="6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right" vertical="top"/>
    </xf>
    <xf numFmtId="0" fontId="35" fillId="2" borderId="1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173" fontId="0" fillId="0" borderId="0" xfId="0" applyNumberFormat="1" applyBorder="1"/>
  </cellXfs>
  <cellStyles count="7">
    <cellStyle name="Comma" xfId="1" builtinId="3"/>
    <cellStyle name="Comma 2" xfId="6" xr:uid="{C8E93953-2265-429B-AEE0-D1C48931F6C2}"/>
    <cellStyle name="Normal" xfId="0" builtinId="0"/>
    <cellStyle name="Normal 2 10" xfId="3" xr:uid="{AF375CDD-C0BB-49C7-ACAF-0644F1EB7B87}"/>
    <cellStyle name="Normal 6" xfId="4" xr:uid="{36FA5C2E-A52C-410B-8810-1B872AC493A8}"/>
    <cellStyle name="Normal_IV.3" xfId="5" xr:uid="{31465280-BA16-484A-AFEB-90619AAADE1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D\Desktop\05_ES%202024%20Publication_Dated%2001.03.2024%20by%20sir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 old"/>
      <sheetName val="2.1 conti. old"/>
      <sheetName val="2.1"/>
      <sheetName val="2.1 Cont. "/>
      <sheetName val="2.2"/>
      <sheetName val="2.3"/>
      <sheetName val="2.4"/>
      <sheetName val="2.5"/>
      <sheetName val="2.6"/>
      <sheetName val="Production"/>
      <sheetName val="3.1"/>
      <sheetName val="3.2"/>
      <sheetName val="3.3"/>
      <sheetName val="3.3 (A&amp;B)-Old"/>
      <sheetName val="3.3 (A&amp;B)"/>
      <sheetName val="3.4 old"/>
      <sheetName val=" 3.4"/>
      <sheetName val="3.5"/>
      <sheetName val="3.6"/>
      <sheetName val="Foreign Trade"/>
      <sheetName val="4.1"/>
      <sheetName val="4.3 Base Table"/>
      <sheetName val="4.2"/>
      <sheetName val="Availability"/>
      <sheetName val="5.1"/>
      <sheetName val="5.2"/>
      <sheetName val="5.3"/>
      <sheetName val="5.4"/>
      <sheetName val="Consumption"/>
      <sheetName val="6.1"/>
      <sheetName val="6.2_Updated"/>
      <sheetName val="6.2_Original"/>
      <sheetName val="6.3"/>
      <sheetName val="6.4"/>
      <sheetName val="6.5-old"/>
      <sheetName val="6.5-old (Contd.)"/>
      <sheetName val="6.5"/>
      <sheetName val="6.6"/>
      <sheetName val="6.6 conti"/>
      <sheetName val="6.6 conti 1"/>
      <sheetName val="Base Tables for 6.6"/>
      <sheetName val="6.7"/>
      <sheetName val="6.8"/>
      <sheetName val="6.9"/>
      <sheetName val="Domestic Conversion Factors"/>
      <sheetName val="Energy Balance_2021-22"/>
      <sheetName val="7.1_FY-2021-22(F) old"/>
      <sheetName val="7.1_FY-2021-22(F) "/>
      <sheetName val="Data in physical units_1"/>
      <sheetName val="Conversion factors_1"/>
      <sheetName val="Disaggregated Balance_1"/>
      <sheetName val="Aggregated Balance_1"/>
      <sheetName val="7.2_FY-2021-22(F) old"/>
      <sheetName val="7.2_FY-2021-22(F)"/>
      <sheetName val="7.2_FY-2021-22(F) All Commodity"/>
      <sheetName val="7.3_FY-2021-22(F) "/>
      <sheetName val="Sankey Diagram(2021-22(F))"/>
      <sheetName val="Energy Balance_2022-23"/>
      <sheetName val="7.3_FY-2022-23(P) old"/>
      <sheetName val="7.4_FY-2022-23(P)"/>
      <sheetName val="Data in physical units_2"/>
      <sheetName val="Conversion factors_2"/>
      <sheetName val="Disaggregated Balance_2"/>
      <sheetName val="Aggregated Balance_2"/>
      <sheetName val="7.2_FY-2022-23(P) old"/>
      <sheetName val="Table 7.5 unused"/>
      <sheetName val="7.5_FY-2022-23(P)"/>
      <sheetName val="7.4_FY-2022-23(P) All Comodity"/>
      <sheetName val="7.6_FY-2022-23(P)"/>
      <sheetName val="Sankey Diagram(2022-23(P))"/>
      <sheetName val="Sustainability and Energy"/>
      <sheetName val="2.7"/>
      <sheetName val=" 8.1"/>
      <sheetName val=" 8.2"/>
      <sheetName val="8.3"/>
      <sheetName val="8.4"/>
      <sheetName val="Supporting Tables(Ch-8)"/>
      <sheetName val="Annexure I"/>
      <sheetName val="Annexure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Coal
 (Million Tonnes)</v>
          </cell>
        </row>
      </sheetData>
      <sheetData sheetId="17">
        <row r="3">
          <cell r="B3" t="str">
            <v xml:space="preserve">Coal  </v>
          </cell>
        </row>
      </sheetData>
      <sheetData sheetId="18">
        <row r="4">
          <cell r="E4" t="str">
            <v>Public</v>
          </cell>
        </row>
      </sheetData>
      <sheetData sheetId="19"/>
      <sheetData sheetId="20"/>
      <sheetData sheetId="21"/>
      <sheetData sheetId="22">
        <row r="3">
          <cell r="B3" t="str">
            <v>Light distillates</v>
          </cell>
        </row>
      </sheetData>
      <sheetData sheetId="23">
        <row r="7">
          <cell r="A7" t="str">
            <v>2013-14</v>
          </cell>
        </row>
      </sheetData>
      <sheetData sheetId="24">
        <row r="4">
          <cell r="B4" t="str">
            <v>Utilities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778210</v>
          </cell>
          <cell r="E5">
            <v>0</v>
          </cell>
          <cell r="F5">
            <v>0</v>
          </cell>
          <cell r="G5">
            <v>47492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29690.724240322001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107979.80900000001</v>
          </cell>
          <cell r="AG5">
            <v>8327.2630000000008</v>
          </cell>
          <cell r="AH5">
            <v>19994.026999999998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</v>
          </cell>
          <cell r="AN5">
            <v>31525.498000000029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1484462.9000000001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209310.7682846518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208626.86034500002</v>
          </cell>
          <cell r="E11">
            <v>0</v>
          </cell>
          <cell r="F11">
            <v>0</v>
          </cell>
          <cell r="G11">
            <v>11.285396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212381.62243623962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17043.353519</v>
          </cell>
          <cell r="AA11">
            <v>670.88256899999999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43.433359999999979</v>
          </cell>
          <cell r="AG11">
            <v>8980.4641840000004</v>
          </cell>
          <cell r="AH11">
            <v>236.937186</v>
          </cell>
          <cell r="AI11">
            <v>0</v>
          </cell>
          <cell r="AJ11">
            <v>3058.341883999999</v>
          </cell>
          <cell r="AK11">
            <v>2580.5265740000004</v>
          </cell>
          <cell r="AL11">
            <v>0</v>
          </cell>
          <cell r="AM11">
            <v>4213.3641150000003</v>
          </cell>
          <cell r="AN11">
            <v>2189.3779549999995</v>
          </cell>
          <cell r="AO11">
            <v>1201869.58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7974.0061487499997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-1315.8276019999996</v>
          </cell>
          <cell r="E12">
            <v>0</v>
          </cell>
          <cell r="F12">
            <v>0</v>
          </cell>
          <cell r="G12">
            <v>-17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-13482.484091669701</v>
          </cell>
          <cell r="AB12">
            <v>0</v>
          </cell>
          <cell r="AC12">
            <v>0</v>
          </cell>
          <cell r="AD12">
            <v>-5185.5130148012431</v>
          </cell>
          <cell r="AE12">
            <v>-14.320833007124403</v>
          </cell>
          <cell r="AF12">
            <v>-32407.191152460087</v>
          </cell>
          <cell r="AG12">
            <v>-1757.3214520000001</v>
          </cell>
          <cell r="AH12">
            <v>-6861.1196429999982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-187.03931000000003</v>
          </cell>
          <cell r="AN12">
            <v>-2330.1597671470004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-9249.3917732800001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-40158.584713999997</v>
          </cell>
          <cell r="E15">
            <v>0</v>
          </cell>
          <cell r="F15">
            <v>0</v>
          </cell>
          <cell r="G15">
            <v>-1592.0375899999995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945362.44802900008</v>
          </cell>
          <cell r="E16">
            <v>0</v>
          </cell>
          <cell r="F16">
            <v>0</v>
          </cell>
          <cell r="G16">
            <v>45894.247805999999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242072.34667656163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28768.878399999998</v>
          </cell>
          <cell r="AA16">
            <v>27426.329477330299</v>
          </cell>
          <cell r="AB16">
            <v>0</v>
          </cell>
          <cell r="AC16">
            <v>0</v>
          </cell>
          <cell r="AD16">
            <v>5108.2269851987567</v>
          </cell>
          <cell r="AE16">
            <v>1901.8731669928757</v>
          </cell>
          <cell r="AF16">
            <v>75616.051207539917</v>
          </cell>
          <cell r="AG16">
            <v>15550.405732000003</v>
          </cell>
          <cell r="AH16">
            <v>13369.844542999999</v>
          </cell>
          <cell r="AI16">
            <v>0</v>
          </cell>
          <cell r="AJ16">
            <v>4221.2639439999994</v>
          </cell>
          <cell r="AK16">
            <v>7685.1956140000002</v>
          </cell>
          <cell r="AL16">
            <v>0</v>
          </cell>
          <cell r="AM16">
            <v>19534.774805000001</v>
          </cell>
          <cell r="AN16">
            <v>31384.716187853024</v>
          </cell>
          <cell r="AO16">
            <v>2519770.6296642823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1692498.2826601218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82669.366970999865</v>
          </cell>
          <cell r="E18">
            <v>0</v>
          </cell>
          <cell r="F18">
            <v>0</v>
          </cell>
          <cell r="G18">
            <v>3190.7073149999997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23972.24948705174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-518.86828320734276</v>
          </cell>
          <cell r="AA18">
            <v>3422.6705226697013</v>
          </cell>
          <cell r="AB18">
            <v>0</v>
          </cell>
          <cell r="AC18">
            <v>0</v>
          </cell>
          <cell r="AD18">
            <v>-100.22698519875667</v>
          </cell>
          <cell r="AE18">
            <v>-408.50191225668664</v>
          </cell>
          <cell r="AF18">
            <v>2060.163575755083</v>
          </cell>
          <cell r="AG18">
            <v>-9289.018474618013</v>
          </cell>
          <cell r="AH18">
            <v>-124.25361902000077</v>
          </cell>
          <cell r="AI18">
            <v>0</v>
          </cell>
          <cell r="AJ18">
            <v>319.03605600000083</v>
          </cell>
          <cell r="AK18">
            <v>131.10438599999998</v>
          </cell>
          <cell r="AL18">
            <v>0</v>
          </cell>
          <cell r="AM18">
            <v>-5279.3748050000013</v>
          </cell>
          <cell r="AN18">
            <v>-19087.51618785302</v>
          </cell>
          <cell r="AO18">
            <v>89129.711964251474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-16558.869493756909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710049.47973000002</v>
          </cell>
          <cell r="E19">
            <v>0</v>
          </cell>
          <cell r="F19">
            <v>0</v>
          </cell>
          <cell r="G19">
            <v>38756.917999999998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241703.63913593607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501.97170498895883</v>
          </cell>
          <cell r="AG19">
            <v>341.19982954528007</v>
          </cell>
          <cell r="AH19">
            <v>6.0684400000000007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710049.47973000002</v>
          </cell>
          <cell r="E20">
            <v>0</v>
          </cell>
          <cell r="F20">
            <v>0</v>
          </cell>
          <cell r="G20">
            <v>38756.917999999998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501.97170498895883</v>
          </cell>
          <cell r="AG20">
            <v>341.19982954528007</v>
          </cell>
          <cell r="AH20">
            <v>6.0684400000000007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241703.63913593607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786619.06849258847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86756.242708724079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223382.5938642869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86756.242708724079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24340.957027677283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3663.8627642469887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272418.39858748694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317982.33526999998</v>
          </cell>
          <cell r="E60">
            <v>0</v>
          </cell>
          <cell r="F60">
            <v>0</v>
          </cell>
          <cell r="G60">
            <v>10328.037121000001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28249.603826792656</v>
          </cell>
          <cell r="AA60">
            <v>30849</v>
          </cell>
          <cell r="AB60">
            <v>0</v>
          </cell>
          <cell r="AC60">
            <v>0</v>
          </cell>
          <cell r="AD60">
            <v>5008</v>
          </cell>
          <cell r="AE60">
            <v>1493.371254736189</v>
          </cell>
          <cell r="AF60">
            <v>77174.243078306041</v>
          </cell>
          <cell r="AG60">
            <v>5920.1874278367104</v>
          </cell>
          <cell r="AH60">
            <v>13239.522483979999</v>
          </cell>
          <cell r="AI60">
            <v>0</v>
          </cell>
          <cell r="AJ60">
            <v>4540.3</v>
          </cell>
          <cell r="AK60">
            <v>7816.3</v>
          </cell>
          <cell r="AL60">
            <v>0</v>
          </cell>
          <cell r="AM60">
            <v>14255.4</v>
          </cell>
          <cell r="AN60">
            <v>12297.200000000004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1316764.771870154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317982.33526999998</v>
          </cell>
          <cell r="E61">
            <v>0</v>
          </cell>
          <cell r="F61">
            <v>0</v>
          </cell>
          <cell r="G61">
            <v>10328.037121000001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2418.8558442660255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3138.1531383925294</v>
          </cell>
          <cell r="AG61">
            <v>2410.4753150452789</v>
          </cell>
          <cell r="AH61">
            <v>13239.522483979999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14255.4</v>
          </cell>
          <cell r="AN61">
            <v>12297.200000000004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556481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75305.341603999987</v>
          </cell>
          <cell r="E62">
            <v>0</v>
          </cell>
          <cell r="F62">
            <v>0</v>
          </cell>
          <cell r="G62">
            <v>261.66359999999997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228.10850635770009</v>
          </cell>
          <cell r="AG62">
            <v>913.49285277532408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1306.5981400000001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135.70636413202087</v>
          </cell>
          <cell r="AG63">
            <v>581.10408201170389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139.58923676692589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1550.7142860914537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1244</v>
          </cell>
          <cell r="E70">
            <v>0</v>
          </cell>
          <cell r="F70">
            <v>0</v>
          </cell>
          <cell r="G70">
            <v>2105.54018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7329.0810200000005</v>
          </cell>
          <cell r="E72">
            <v>0</v>
          </cell>
          <cell r="F72">
            <v>0</v>
          </cell>
          <cell r="G72">
            <v>2684.1431149999999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757.81384318299115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2079.7923800000003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238.64713418149475</v>
          </cell>
          <cell r="AG73">
            <v>33.383582745587105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232717.314506</v>
          </cell>
          <cell r="E74">
            <v>0</v>
          </cell>
          <cell r="F74">
            <v>0</v>
          </cell>
          <cell r="G74">
            <v>3196.8978460000008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2418.8558442660255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60.319749956505731</v>
          </cell>
          <cell r="AG74">
            <v>161.72001811703765</v>
          </cell>
          <cell r="AH74">
            <v>1335.8158130000002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14255.4</v>
          </cell>
          <cell r="AN74">
            <v>12297.200000000004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556481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122.98970608400005</v>
          </cell>
          <cell r="AA75">
            <v>30849</v>
          </cell>
          <cell r="AB75">
            <v>0</v>
          </cell>
          <cell r="AC75">
            <v>0</v>
          </cell>
          <cell r="AD75">
            <v>5008</v>
          </cell>
          <cell r="AE75">
            <v>0</v>
          </cell>
          <cell r="AF75">
            <v>4094.986900971815</v>
          </cell>
          <cell r="AG75">
            <v>1208.5662724311101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21934.82167679998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122.98970608400005</v>
          </cell>
          <cell r="AA76">
            <v>30849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1695.7288928566518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</v>
          </cell>
          <cell r="AE77">
            <v>0</v>
          </cell>
          <cell r="AF77">
            <v>2.6500151404958663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1748.6640684383519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21934.82167679998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647.94392453631542</v>
          </cell>
          <cell r="AG80">
            <v>1036.175701239629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25707.75827644263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1493.371254736189</v>
          </cell>
          <cell r="AF82">
            <v>69941.103038941699</v>
          </cell>
          <cell r="AG82">
            <v>2301.1458403603215</v>
          </cell>
          <cell r="AH82">
            <v>0</v>
          </cell>
          <cell r="AI82">
            <v>0</v>
          </cell>
          <cell r="AJ82">
            <v>4540.3</v>
          </cell>
          <cell r="AK82">
            <v>7816.3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738348.95019335393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25501.59364544263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1291.7534096887184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339780.47244292346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63.755420459922078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97121.342390451391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548.17399222520112</v>
          </cell>
          <cell r="AG85">
            <v>71.292018090944055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228451.46535997899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176.59683299999995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137.86242458754856</v>
          </cell>
          <cell r="AF87">
            <v>69392.929046716497</v>
          </cell>
          <cell r="AG87">
            <v>2229.8538222693774</v>
          </cell>
          <cell r="AH87">
            <v>0</v>
          </cell>
          <cell r="AI87">
            <v>0</v>
          </cell>
          <cell r="AJ87">
            <v>4540.3</v>
          </cell>
          <cell r="AK87">
            <v>7816.3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72995.67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151983.98820599998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177725.28002457001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1693773.6682846518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1484462.9000000001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356.65820599999995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6812.9800245700189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209310.7682846518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5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893189.99999999988</v>
          </cell>
          <cell r="E5">
            <v>0</v>
          </cell>
          <cell r="F5">
            <v>0</v>
          </cell>
          <cell r="G5">
            <v>44989.999999999993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29178.881666621004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12831.509</v>
          </cell>
          <cell r="AA5">
            <v>42816.879000000001</v>
          </cell>
          <cell r="AB5">
            <v>0</v>
          </cell>
          <cell r="AC5">
            <v>0</v>
          </cell>
          <cell r="AD5">
            <v>15000.24</v>
          </cell>
          <cell r="AE5">
            <v>947.91499999999996</v>
          </cell>
          <cell r="AF5">
            <v>114421.23700000001</v>
          </cell>
          <cell r="AG5">
            <v>9242.4830000000002</v>
          </cell>
          <cell r="AH5">
            <v>17036.361000000001</v>
          </cell>
          <cell r="AI5">
            <v>0</v>
          </cell>
          <cell r="AJ5">
            <v>1301.1790000000001</v>
          </cell>
          <cell r="AK5">
            <v>5144.1450000000004</v>
          </cell>
          <cell r="AL5">
            <v>0</v>
          </cell>
          <cell r="AM5">
            <v>16044.149000000001</v>
          </cell>
          <cell r="AN5">
            <v>31755.569500000034</v>
          </cell>
          <cell r="AO5">
            <v>1334431.3977084896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1617813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226000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237667.90840099996</v>
          </cell>
          <cell r="E11">
            <v>0</v>
          </cell>
          <cell r="F11">
            <v>0</v>
          </cell>
          <cell r="G11">
            <v>22.898938999999999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232732.35973082605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18309.373164000008</v>
          </cell>
          <cell r="AA11">
            <v>1068.7169193589168</v>
          </cell>
          <cell r="AB11">
            <v>0</v>
          </cell>
          <cell r="AC11">
            <v>0</v>
          </cell>
          <cell r="AD11">
            <v>3.0000000000000001E-6</v>
          </cell>
          <cell r="AE11">
            <v>0</v>
          </cell>
          <cell r="AF11">
            <v>328.36326599999995</v>
          </cell>
          <cell r="AG11">
            <v>8562.5943420000003</v>
          </cell>
          <cell r="AH11">
            <v>896.52557200000001</v>
          </cell>
          <cell r="AI11">
            <v>0</v>
          </cell>
          <cell r="AJ11">
            <v>2152.228173</v>
          </cell>
          <cell r="AK11">
            <v>2786.8345889999996</v>
          </cell>
          <cell r="AL11">
            <v>0</v>
          </cell>
          <cell r="AM11">
            <v>8663.679247</v>
          </cell>
          <cell r="AN11">
            <v>1773.5967529999998</v>
          </cell>
          <cell r="AO11">
            <v>1018885.44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7842.53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-1162.7601970000001</v>
          </cell>
          <cell r="E12">
            <v>0</v>
          </cell>
          <cell r="F12">
            <v>0</v>
          </cell>
          <cell r="G12">
            <v>-1.5031829999999999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-533.93704999999977</v>
          </cell>
          <cell r="AA12">
            <v>-13117.823884853175</v>
          </cell>
          <cell r="AB12">
            <v>0</v>
          </cell>
          <cell r="AC12">
            <v>0</v>
          </cell>
          <cell r="AD12">
            <v>-7263.5639105217369</v>
          </cell>
          <cell r="AE12">
            <v>-10.833260549596805</v>
          </cell>
          <cell r="AF12">
            <v>-28536.047729639737</v>
          </cell>
          <cell r="AG12">
            <v>-1840.9374050000001</v>
          </cell>
          <cell r="AH12">
            <v>-5714.1039689999989</v>
          </cell>
          <cell r="AI12">
            <v>0</v>
          </cell>
          <cell r="AJ12">
            <v>-12.420452951239142</v>
          </cell>
          <cell r="AK12">
            <v>-8.7877969999999994</v>
          </cell>
          <cell r="AL12">
            <v>0</v>
          </cell>
          <cell r="AM12">
            <v>-284.08826499999998</v>
          </cell>
          <cell r="AN12">
            <v>-3716.5130437890002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-10252.769999999999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15572.441714000008</v>
          </cell>
          <cell r="E15">
            <v>0</v>
          </cell>
          <cell r="F15">
            <v>0</v>
          </cell>
          <cell r="G15">
            <v>-1832.9624100000003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1145267.5899179997</v>
          </cell>
          <cell r="E16">
            <v>0</v>
          </cell>
          <cell r="F16">
            <v>0</v>
          </cell>
          <cell r="G16">
            <v>43178.433345999991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261911.24139744707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30606.945114000009</v>
          </cell>
          <cell r="AA16">
            <v>30767.772034505739</v>
          </cell>
          <cell r="AB16">
            <v>0</v>
          </cell>
          <cell r="AC16">
            <v>0</v>
          </cell>
          <cell r="AD16">
            <v>7736.676092478262</v>
          </cell>
          <cell r="AE16">
            <v>937.08173945040312</v>
          </cell>
          <cell r="AF16">
            <v>86213.552536360279</v>
          </cell>
          <cell r="AG16">
            <v>15964.139937</v>
          </cell>
          <cell r="AH16">
            <v>12218.782603</v>
          </cell>
          <cell r="AI16">
            <v>0</v>
          </cell>
          <cell r="AJ16">
            <v>3440.9867200487611</v>
          </cell>
          <cell r="AK16">
            <v>7922.1917920000005</v>
          </cell>
          <cell r="AL16">
            <v>0</v>
          </cell>
          <cell r="AM16">
            <v>24423.739982000003</v>
          </cell>
          <cell r="AN16">
            <v>29812.653209211032</v>
          </cell>
          <cell r="AO16">
            <v>2353316.8377084895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1841402.76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-30051.555516999681</v>
          </cell>
          <cell r="E18">
            <v>0</v>
          </cell>
          <cell r="F18">
            <v>0</v>
          </cell>
          <cell r="G18">
            <v>3666.4655930000081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19267.071602552896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-2108.3400774605871</v>
          </cell>
          <cell r="AA18">
            <v>4208.2279654942613</v>
          </cell>
          <cell r="AB18">
            <v>0</v>
          </cell>
          <cell r="AC18">
            <v>0</v>
          </cell>
          <cell r="AD18">
            <v>-370.57609247826167</v>
          </cell>
          <cell r="AE18">
            <v>-447.50120607840239</v>
          </cell>
          <cell r="AF18">
            <v>409.20256970428454</v>
          </cell>
          <cell r="AG18">
            <v>-9010.1441486777112</v>
          </cell>
          <cell r="AH18">
            <v>-60.755497212005139</v>
          </cell>
          <cell r="AI18">
            <v>0</v>
          </cell>
          <cell r="AJ18">
            <v>298.51327995123893</v>
          </cell>
          <cell r="AK18">
            <v>118.60820800000056</v>
          </cell>
          <cell r="AL18">
            <v>0</v>
          </cell>
          <cell r="AM18">
            <v>-6079.2399820000028</v>
          </cell>
          <cell r="AN18">
            <v>-13998.453209211033</v>
          </cell>
          <cell r="AO18">
            <v>138133.14075078629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-55538.761730649043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785127.99999999988</v>
          </cell>
          <cell r="E19">
            <v>0</v>
          </cell>
          <cell r="F19">
            <v>0</v>
          </cell>
          <cell r="G19">
            <v>38957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255232.56899999999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0.61077800000000004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426.44377857873985</v>
          </cell>
          <cell r="AG19">
            <v>436.94657018610877</v>
          </cell>
          <cell r="AH19">
            <v>19.318069999999995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315790.93118514813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785127.99999999988</v>
          </cell>
          <cell r="E20">
            <v>0</v>
          </cell>
          <cell r="F20">
            <v>0</v>
          </cell>
          <cell r="G20">
            <v>38957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0.61077800000000004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426.44377857873985</v>
          </cell>
          <cell r="AG20">
            <v>436.94657018610877</v>
          </cell>
          <cell r="AH20">
            <v>19.318069999999995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315790.93118514813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255232.56899999999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695444.68290063296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102918.65224161833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213484.53168494426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151401.92871706534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102918.65224161833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330558.22249862336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25945.743999999999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4159.2616976048112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279545.34602773259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330088.03440100019</v>
          </cell>
          <cell r="E60">
            <v>0</v>
          </cell>
          <cell r="F60">
            <v>0</v>
          </cell>
          <cell r="G60">
            <v>7887.8989390000006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28497.994258539424</v>
          </cell>
          <cell r="AA60">
            <v>34976</v>
          </cell>
          <cell r="AB60">
            <v>0</v>
          </cell>
          <cell r="AC60">
            <v>0</v>
          </cell>
          <cell r="AD60">
            <v>7366.1</v>
          </cell>
          <cell r="AE60">
            <v>489.58053337200073</v>
          </cell>
          <cell r="AF60">
            <v>86196.311327485819</v>
          </cell>
          <cell r="AG60">
            <v>6517.0492181361797</v>
          </cell>
          <cell r="AH60">
            <v>12138.709035787995</v>
          </cell>
          <cell r="AI60">
            <v>0</v>
          </cell>
          <cell r="AJ60">
            <v>3739.5</v>
          </cell>
          <cell r="AK60">
            <v>8040.8000000000011</v>
          </cell>
          <cell r="AL60">
            <v>0</v>
          </cell>
          <cell r="AM60">
            <v>18344.5</v>
          </cell>
          <cell r="AN60">
            <v>15814.199999999999</v>
          </cell>
          <cell r="AO60">
            <v>1476055.1026758901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1403400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330088.03440100019</v>
          </cell>
          <cell r="E61">
            <v>0</v>
          </cell>
          <cell r="F61">
            <v>0</v>
          </cell>
          <cell r="G61">
            <v>7887.8989390000006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2834.5946420501482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1737.8566155715216</v>
          </cell>
          <cell r="AG61">
            <v>2308.3607201943591</v>
          </cell>
          <cell r="AH61">
            <v>12138.709035787995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18344.5</v>
          </cell>
          <cell r="AN61">
            <v>15814.199999999999</v>
          </cell>
          <cell r="AO61">
            <v>33501.638375948372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595000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78897.667423999999</v>
          </cell>
          <cell r="E62">
            <v>0</v>
          </cell>
          <cell r="F62">
            <v>0</v>
          </cell>
          <cell r="G62">
            <v>123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157.64339617256701</v>
          </cell>
          <cell r="AG62">
            <v>871.15297944128963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948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85.626583659719316</v>
          </cell>
          <cell r="AG63">
            <v>524.64380209324622</v>
          </cell>
          <cell r="AH63">
            <v>10434.029551787995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20.477184880673008</v>
          </cell>
          <cell r="AG64">
            <v>382.19184732636216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64.183820365188012</v>
          </cell>
          <cell r="AG67">
            <v>18.387750152532622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1065.6268178352486</v>
          </cell>
          <cell r="AG68">
            <v>94.304844011895582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1203</v>
          </cell>
          <cell r="E70">
            <v>0</v>
          </cell>
          <cell r="F70">
            <v>0</v>
          </cell>
          <cell r="G70">
            <v>920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8228</v>
          </cell>
          <cell r="E72">
            <v>0</v>
          </cell>
          <cell r="F72">
            <v>0</v>
          </cell>
          <cell r="G72">
            <v>1445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178.97886599139761</v>
          </cell>
          <cell r="AG72">
            <v>193.43316706542586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92</v>
          </cell>
          <cell r="E73">
            <v>0</v>
          </cell>
          <cell r="F73">
            <v>0</v>
          </cell>
          <cell r="G73">
            <v>2624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126.44538855435374</v>
          </cell>
          <cell r="AG73">
            <v>24.310262660207226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240719.36697700017</v>
          </cell>
          <cell r="E74">
            <v>0</v>
          </cell>
          <cell r="F74">
            <v>0</v>
          </cell>
          <cell r="G74">
            <v>2775.8989390000002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2834.5946420501482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38.874558112374075</v>
          </cell>
          <cell r="AG74">
            <v>199.93606744339976</v>
          </cell>
          <cell r="AH74">
            <v>1704.6794840000002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18344.5</v>
          </cell>
          <cell r="AN74">
            <v>15814.199999999999</v>
          </cell>
          <cell r="AO74">
            <v>33501.638375948372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595000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108.43225183999982</v>
          </cell>
          <cell r="AA75">
            <v>34976</v>
          </cell>
          <cell r="AB75">
            <v>0</v>
          </cell>
          <cell r="AC75">
            <v>0</v>
          </cell>
          <cell r="AD75">
            <v>7366.1</v>
          </cell>
          <cell r="AE75">
            <v>0</v>
          </cell>
          <cell r="AF75">
            <v>2614.5563190781841</v>
          </cell>
          <cell r="AG75">
            <v>1560.527006238442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534238.54444871156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25000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108.43225183999982</v>
          </cell>
          <cell r="AA76">
            <v>34976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147.8323899764591</v>
          </cell>
          <cell r="AG76">
            <v>178.32670142555631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465905.57949095825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7366.1</v>
          </cell>
          <cell r="AE77">
            <v>0</v>
          </cell>
          <cell r="AF77">
            <v>1.1576732396694223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1715.4661146618976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25000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68332.964957753298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750.10014120015774</v>
          </cell>
          <cell r="AG80">
            <v>1382.2003048128856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25554.967364649277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489.58053337200073</v>
          </cell>
          <cell r="AF82">
            <v>81843.898392836112</v>
          </cell>
          <cell r="AG82">
            <v>2648.1614917033785</v>
          </cell>
          <cell r="AH82">
            <v>0</v>
          </cell>
          <cell r="AI82">
            <v>0</v>
          </cell>
          <cell r="AJ82">
            <v>3739.5</v>
          </cell>
          <cell r="AK82">
            <v>8040.8000000000011</v>
          </cell>
          <cell r="AL82">
            <v>0</v>
          </cell>
          <cell r="AM82">
            <v>0</v>
          </cell>
          <cell r="AN82">
            <v>0</v>
          </cell>
          <cell r="AO82">
            <v>43794.525949755654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783400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25381.598098244274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308.24252772764254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362000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54.238748560311187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105100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21.708041000000001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312.38452221027717</v>
          </cell>
          <cell r="AG85">
            <v>53.846336924405179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5984.2925138650016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240800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151.66122540499995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127.099257084047</v>
          </cell>
          <cell r="AF87">
            <v>81531.513870625829</v>
          </cell>
          <cell r="AG87">
            <v>2594.3151547789735</v>
          </cell>
          <cell r="AH87">
            <v>0</v>
          </cell>
          <cell r="AI87">
            <v>0</v>
          </cell>
          <cell r="AJ87">
            <v>3739.5</v>
          </cell>
          <cell r="AK87">
            <v>8040.8000000000011</v>
          </cell>
          <cell r="AL87">
            <v>0</v>
          </cell>
          <cell r="AM87">
            <v>0</v>
          </cell>
          <cell r="AN87">
            <v>0</v>
          </cell>
          <cell r="AO87">
            <v>37810.233435890652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75500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864520.39390147431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864520.39390147431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45861</v>
          </cell>
          <cell r="BA93">
            <v>162499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212452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1843813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45861</v>
          </cell>
          <cell r="BA94">
            <v>162099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203552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1617813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400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8900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226000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7">
        <row r="6">
          <cell r="B6" t="str">
            <v>ANTCOAL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3BBA-5881-421F-A48C-462843B0C260}">
  <sheetPr>
    <tabColor rgb="FF00B050"/>
  </sheetPr>
  <dimension ref="A1:T29"/>
  <sheetViews>
    <sheetView showGridLines="0" workbookViewId="0">
      <selection activeCell="A5" sqref="A5:XFD6"/>
    </sheetView>
  </sheetViews>
  <sheetFormatPr defaultRowHeight="15" x14ac:dyDescent="0.25"/>
  <cols>
    <col min="1" max="1" width="14.140625" customWidth="1"/>
    <col min="2" max="2" width="12.5703125" customWidth="1"/>
    <col min="3" max="3" width="14" customWidth="1"/>
    <col min="4" max="4" width="13.140625" customWidth="1"/>
    <col min="5" max="5" width="15.85546875" customWidth="1"/>
    <col min="6" max="6" width="14.28515625" customWidth="1"/>
    <col min="11" max="11" width="17" customWidth="1"/>
    <col min="12" max="12" width="12" customWidth="1"/>
    <col min="13" max="14" width="9.5703125" bestFit="1" customWidth="1"/>
  </cols>
  <sheetData>
    <row r="1" spans="1:20" x14ac:dyDescent="0.25">
      <c r="A1" s="264" t="s">
        <v>0</v>
      </c>
      <c r="B1" s="265"/>
      <c r="C1" s="265"/>
      <c r="D1" s="265"/>
      <c r="E1" s="265"/>
      <c r="F1" s="266"/>
    </row>
    <row r="2" spans="1:20" ht="13.5" customHeight="1" x14ac:dyDescent="0.25">
      <c r="A2" s="267"/>
      <c r="B2" s="268"/>
      <c r="C2" s="268"/>
      <c r="D2" s="268"/>
      <c r="E2" s="268"/>
      <c r="F2" s="269"/>
    </row>
    <row r="3" spans="1:20" s="5" customFormat="1" ht="40.5" customHeight="1" x14ac:dyDescent="0.25">
      <c r="A3" s="1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K3" s="6"/>
      <c r="L3" s="6"/>
      <c r="M3" s="6"/>
      <c r="N3" s="6"/>
      <c r="O3" s="6"/>
    </row>
    <row r="4" spans="1:20" ht="14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J4" s="8"/>
      <c r="K4" s="9"/>
      <c r="L4" s="9"/>
      <c r="M4" s="9"/>
      <c r="N4" s="9"/>
      <c r="O4" s="10"/>
    </row>
    <row r="5" spans="1:20" ht="17.25" hidden="1" customHeight="1" x14ac:dyDescent="0.25">
      <c r="A5" s="11" t="s">
        <v>7</v>
      </c>
      <c r="B5" s="12">
        <v>539.95000000000005</v>
      </c>
      <c r="C5" s="13">
        <v>42.332000000000001</v>
      </c>
      <c r="D5" s="12">
        <v>38.090000000000003</v>
      </c>
      <c r="E5" s="13">
        <v>47.56</v>
      </c>
      <c r="F5" s="14">
        <v>214024.08000000002</v>
      </c>
      <c r="G5" s="15"/>
      <c r="H5" s="15"/>
      <c r="J5" s="8"/>
      <c r="K5" s="9"/>
      <c r="L5" s="347"/>
      <c r="M5" s="347"/>
      <c r="N5" s="347"/>
      <c r="O5" s="347"/>
      <c r="P5" s="347"/>
      <c r="Q5" s="347"/>
      <c r="R5" s="347"/>
      <c r="S5" s="347"/>
      <c r="T5" s="347"/>
    </row>
    <row r="6" spans="1:20" hidden="1" x14ac:dyDescent="0.25">
      <c r="A6" s="16" t="s">
        <v>8</v>
      </c>
      <c r="B6" s="17">
        <v>556.40200000000004</v>
      </c>
      <c r="C6" s="18">
        <v>46.453000000000003</v>
      </c>
      <c r="D6" s="17">
        <v>37.86</v>
      </c>
      <c r="E6" s="18">
        <v>40.68</v>
      </c>
      <c r="F6" s="19">
        <v>204035.31</v>
      </c>
      <c r="G6" s="15"/>
      <c r="H6" s="15"/>
      <c r="J6" s="8"/>
      <c r="K6" s="20"/>
      <c r="L6" s="347"/>
      <c r="M6" s="347"/>
      <c r="N6" s="347"/>
      <c r="O6" s="347"/>
      <c r="P6" s="347"/>
      <c r="Q6" s="347"/>
      <c r="R6" s="347"/>
      <c r="S6" s="347"/>
      <c r="T6" s="347"/>
    </row>
    <row r="7" spans="1:20" x14ac:dyDescent="0.25">
      <c r="A7" s="16" t="s">
        <v>9</v>
      </c>
      <c r="B7" s="17">
        <v>565.76499999999999</v>
      </c>
      <c r="C7" s="18">
        <v>44.271000000000001</v>
      </c>
      <c r="D7" s="17">
        <v>37.788440999999992</v>
      </c>
      <c r="E7" s="18">
        <v>35.406999999999996</v>
      </c>
      <c r="F7" s="19">
        <v>234595.01</v>
      </c>
      <c r="G7" s="15"/>
      <c r="H7" s="15"/>
      <c r="J7" s="8"/>
      <c r="K7" s="8"/>
      <c r="L7" s="347"/>
      <c r="M7" s="347"/>
      <c r="N7" s="347"/>
      <c r="O7" s="347"/>
      <c r="P7" s="347"/>
      <c r="Q7" s="347"/>
      <c r="R7" s="347"/>
      <c r="S7" s="347"/>
      <c r="T7" s="347"/>
    </row>
    <row r="8" spans="1:20" x14ac:dyDescent="0.25">
      <c r="A8" s="16" t="s">
        <v>10</v>
      </c>
      <c r="B8" s="17">
        <v>609.17899999999997</v>
      </c>
      <c r="C8" s="18">
        <v>48.27</v>
      </c>
      <c r="D8" s="17">
        <v>37.460997999999996</v>
      </c>
      <c r="E8" s="18">
        <v>33.657438999999997</v>
      </c>
      <c r="F8" s="19">
        <v>238908.43</v>
      </c>
      <c r="G8" s="15"/>
      <c r="H8" s="15"/>
      <c r="J8" s="8"/>
      <c r="K8" s="8"/>
      <c r="L8" s="347"/>
      <c r="M8" s="347"/>
      <c r="N8" s="347"/>
      <c r="O8" s="347"/>
      <c r="P8" s="347"/>
      <c r="Q8" s="347"/>
      <c r="R8" s="347"/>
      <c r="S8" s="347"/>
      <c r="T8" s="347"/>
    </row>
    <row r="9" spans="1:20" x14ac:dyDescent="0.25">
      <c r="A9" s="16" t="s">
        <v>11</v>
      </c>
      <c r="B9" s="17">
        <v>639.23</v>
      </c>
      <c r="C9" s="18">
        <v>43.841999999999999</v>
      </c>
      <c r="D9" s="17">
        <v>36.941752000000001</v>
      </c>
      <c r="E9" s="18">
        <v>32.249215999999997</v>
      </c>
      <c r="F9" s="19">
        <v>224571.11491149809</v>
      </c>
      <c r="G9" s="15"/>
      <c r="H9" s="15"/>
      <c r="J9" s="8"/>
      <c r="K9" s="8"/>
      <c r="L9" s="347"/>
      <c r="M9" s="347"/>
      <c r="N9" s="347"/>
      <c r="O9" s="347"/>
      <c r="P9" s="347"/>
      <c r="Q9" s="347"/>
      <c r="R9" s="347"/>
      <c r="S9" s="347"/>
      <c r="T9" s="347"/>
    </row>
    <row r="10" spans="1:20" x14ac:dyDescent="0.25">
      <c r="A10" s="16" t="s">
        <v>12</v>
      </c>
      <c r="B10" s="17">
        <v>657.86799999999994</v>
      </c>
      <c r="C10" s="18">
        <v>45.23</v>
      </c>
      <c r="D10" s="17">
        <v>36.008828999999999</v>
      </c>
      <c r="E10" s="18">
        <v>31.896701999999998</v>
      </c>
      <c r="F10" s="19">
        <v>241841.63999999998</v>
      </c>
      <c r="G10" s="15"/>
      <c r="H10" s="15"/>
      <c r="J10" s="8"/>
      <c r="K10" s="8"/>
      <c r="L10" s="347"/>
      <c r="M10" s="347"/>
      <c r="N10" s="347"/>
      <c r="O10" s="347"/>
      <c r="P10" s="347"/>
      <c r="Q10" s="347"/>
      <c r="R10" s="347"/>
      <c r="S10" s="347"/>
      <c r="T10" s="347"/>
    </row>
    <row r="11" spans="1:20" x14ac:dyDescent="0.25">
      <c r="A11" s="16" t="s">
        <v>13</v>
      </c>
      <c r="B11" s="21">
        <v>675.4</v>
      </c>
      <c r="C11" s="22">
        <v>46.643999999999998</v>
      </c>
      <c r="D11" s="17">
        <v>35.684332999999995</v>
      </c>
      <c r="E11" s="18">
        <v>32.649307</v>
      </c>
      <c r="F11" s="19">
        <v>266308.3</v>
      </c>
      <c r="G11" s="15"/>
      <c r="H11" s="15"/>
      <c r="J11" s="8"/>
      <c r="K11" s="8"/>
      <c r="L11" s="347"/>
      <c r="M11" s="347"/>
      <c r="N11" s="347"/>
      <c r="O11" s="347"/>
      <c r="P11" s="347"/>
      <c r="Q11" s="347"/>
      <c r="R11" s="347"/>
      <c r="S11" s="347"/>
      <c r="T11" s="347"/>
    </row>
    <row r="12" spans="1:20" x14ac:dyDescent="0.25">
      <c r="A12" s="16" t="s">
        <v>14</v>
      </c>
      <c r="B12" s="21">
        <v>728.71799999999996</v>
      </c>
      <c r="C12" s="22">
        <v>44.283000000000001</v>
      </c>
      <c r="D12" s="17">
        <v>34.203243677459199</v>
      </c>
      <c r="E12" s="18">
        <v>32.873369893566505</v>
      </c>
      <c r="F12" s="19">
        <v>299465</v>
      </c>
      <c r="G12" s="15"/>
      <c r="H12" s="15"/>
      <c r="J12" s="8"/>
      <c r="K12" s="8"/>
      <c r="L12" s="347"/>
      <c r="M12" s="347"/>
      <c r="N12" s="347"/>
      <c r="O12" s="347"/>
      <c r="P12" s="347"/>
      <c r="Q12" s="347"/>
      <c r="R12" s="347"/>
      <c r="S12" s="347"/>
      <c r="T12" s="347"/>
    </row>
    <row r="13" spans="1:20" x14ac:dyDescent="0.25">
      <c r="A13" s="16" t="s">
        <v>15</v>
      </c>
      <c r="B13" s="21">
        <v>730.87400000000002</v>
      </c>
      <c r="C13" s="22">
        <v>42.095999999999997</v>
      </c>
      <c r="D13" s="17">
        <v>32.169752000000003</v>
      </c>
      <c r="E13" s="18">
        <v>31.184222933276207</v>
      </c>
      <c r="F13" s="19">
        <v>340578.57</v>
      </c>
      <c r="G13" s="15"/>
      <c r="H13" s="15"/>
      <c r="J13" s="8"/>
      <c r="K13" s="8"/>
      <c r="L13" s="347"/>
      <c r="M13" s="347"/>
      <c r="N13" s="347"/>
      <c r="O13" s="347"/>
      <c r="P13" s="347"/>
      <c r="Q13" s="347"/>
      <c r="R13" s="347"/>
      <c r="S13" s="347"/>
      <c r="T13" s="347"/>
    </row>
    <row r="14" spans="1:20" x14ac:dyDescent="0.25">
      <c r="A14" s="16" t="s">
        <v>16</v>
      </c>
      <c r="B14" s="21">
        <v>716.08299999999997</v>
      </c>
      <c r="C14" s="22">
        <v>37.895000000000003</v>
      </c>
      <c r="D14" s="17">
        <v>30.494088999999999</v>
      </c>
      <c r="E14" s="18">
        <v>28.672561908974021</v>
      </c>
      <c r="F14" s="19">
        <v>340576.10794583405</v>
      </c>
      <c r="G14" s="15"/>
      <c r="H14" s="15"/>
      <c r="J14" s="8"/>
      <c r="K14" s="8"/>
      <c r="L14" s="347"/>
      <c r="M14" s="347"/>
      <c r="N14" s="347"/>
      <c r="O14" s="347"/>
      <c r="P14" s="347"/>
      <c r="Q14" s="347"/>
      <c r="R14" s="347"/>
      <c r="S14" s="347"/>
      <c r="T14" s="347"/>
    </row>
    <row r="15" spans="1:20" x14ac:dyDescent="0.25">
      <c r="A15" s="16" t="s">
        <v>17</v>
      </c>
      <c r="B15" s="21">
        <v>778.21</v>
      </c>
      <c r="C15" s="22">
        <v>47.491999999999997</v>
      </c>
      <c r="D15" s="17">
        <v>29.690724240322002</v>
      </c>
      <c r="E15" s="18">
        <v>34.02352006361901</v>
      </c>
      <c r="F15" s="19">
        <v>369651.68999999994</v>
      </c>
      <c r="G15" s="15"/>
      <c r="H15" s="15"/>
      <c r="J15" s="8"/>
      <c r="K15" s="8"/>
      <c r="L15" s="347"/>
      <c r="M15" s="347"/>
      <c r="N15" s="347"/>
      <c r="O15" s="347"/>
      <c r="P15" s="347"/>
      <c r="Q15" s="347"/>
      <c r="R15" s="347"/>
      <c r="S15" s="347"/>
      <c r="T15" s="347"/>
    </row>
    <row r="16" spans="1:20" x14ac:dyDescent="0.25">
      <c r="A16" s="23" t="s">
        <v>18</v>
      </c>
      <c r="B16" s="21">
        <v>893.18999999999994</v>
      </c>
      <c r="C16" s="22">
        <v>44.989999999999995</v>
      </c>
      <c r="D16" s="17">
        <v>29.178881666621002</v>
      </c>
      <c r="E16" s="18">
        <v>34.450274885981401</v>
      </c>
      <c r="F16" s="19">
        <v>411512</v>
      </c>
      <c r="G16" s="15"/>
      <c r="H16" s="15"/>
      <c r="K16" s="8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14" ht="42.75" customHeight="1" x14ac:dyDescent="0.25">
      <c r="A17" s="24" t="s">
        <v>19</v>
      </c>
      <c r="B17" s="25">
        <f>((B16-B15)/B15)*100</f>
        <v>14.774932216239819</v>
      </c>
      <c r="C17" s="25">
        <f t="shared" ref="C17:F17" si="0">((C16-C15)/C15)*100</f>
        <v>-5.2682557062242115</v>
      </c>
      <c r="D17" s="25">
        <f t="shared" si="0"/>
        <v>-1.7239140734933056</v>
      </c>
      <c r="E17" s="25">
        <f t="shared" si="0"/>
        <v>1.2542935638770514</v>
      </c>
      <c r="F17" s="25">
        <f t="shared" si="0"/>
        <v>11.324257708655427</v>
      </c>
      <c r="G17" s="26"/>
      <c r="H17" s="26"/>
      <c r="N17" s="8"/>
    </row>
    <row r="18" spans="1:14" ht="34.5" customHeight="1" x14ac:dyDescent="0.25">
      <c r="A18" s="27" t="s">
        <v>20</v>
      </c>
      <c r="B18" s="28">
        <f>((B16/B7)^(1/9)-1)*100</f>
        <v>5.2044710683929019</v>
      </c>
      <c r="C18" s="28">
        <f t="shared" ref="C18:F18" si="1">((C16/C7)^(1/9)-1)*100</f>
        <v>0.17916483878857026</v>
      </c>
      <c r="D18" s="28">
        <f t="shared" si="1"/>
        <v>-2.8319926982870225</v>
      </c>
      <c r="E18" s="28">
        <f t="shared" si="1"/>
        <v>-0.3038991112202738</v>
      </c>
      <c r="F18" s="28">
        <f t="shared" si="1"/>
        <v>6.4432662733628021</v>
      </c>
      <c r="G18" s="29"/>
      <c r="N18" s="8"/>
    </row>
    <row r="19" spans="1:14" x14ac:dyDescent="0.25">
      <c r="A19" s="30" t="s">
        <v>21</v>
      </c>
      <c r="B19" s="31"/>
      <c r="C19" s="32"/>
      <c r="D19" s="33"/>
      <c r="E19" s="33"/>
      <c r="F19" s="34"/>
    </row>
    <row r="20" spans="1:14" x14ac:dyDescent="0.25">
      <c r="A20" s="35" t="s">
        <v>22</v>
      </c>
      <c r="B20" s="36"/>
      <c r="C20" s="37"/>
      <c r="D20" s="38"/>
      <c r="E20" s="38"/>
      <c r="F20" s="39"/>
      <c r="H20" s="8"/>
    </row>
    <row r="21" spans="1:14" x14ac:dyDescent="0.25">
      <c r="A21" s="35" t="s">
        <v>23</v>
      </c>
      <c r="B21" s="36"/>
      <c r="C21" s="37"/>
      <c r="D21" s="38"/>
      <c r="E21" s="38"/>
      <c r="F21" s="39"/>
      <c r="K21" s="8"/>
    </row>
    <row r="22" spans="1:14" x14ac:dyDescent="0.25">
      <c r="A22" s="40" t="s">
        <v>24</v>
      </c>
      <c r="B22" s="41" t="s">
        <v>25</v>
      </c>
      <c r="C22" s="42"/>
      <c r="D22" s="38"/>
      <c r="E22" s="38"/>
      <c r="F22" s="39"/>
      <c r="I22" s="29"/>
    </row>
    <row r="23" spans="1:14" x14ac:dyDescent="0.25">
      <c r="A23" s="43"/>
      <c r="B23" s="41" t="s">
        <v>26</v>
      </c>
      <c r="C23" s="42"/>
      <c r="D23" s="38"/>
      <c r="E23" s="38"/>
      <c r="F23" s="39"/>
    </row>
    <row r="24" spans="1:14" ht="21.75" customHeight="1" x14ac:dyDescent="0.25">
      <c r="A24" s="44"/>
      <c r="B24" s="45" t="s">
        <v>27</v>
      </c>
      <c r="C24" s="46"/>
      <c r="D24" s="47"/>
      <c r="E24" s="47"/>
      <c r="F24" s="48"/>
    </row>
    <row r="25" spans="1:14" x14ac:dyDescent="0.25">
      <c r="A25" s="49"/>
      <c r="B25" s="49"/>
      <c r="D25" s="50"/>
      <c r="E25" s="50"/>
      <c r="F25" s="51"/>
      <c r="H25" s="10"/>
      <c r="I25" s="10"/>
      <c r="J25" s="10"/>
      <c r="K25" s="10"/>
      <c r="L25" s="10"/>
      <c r="M25" s="10"/>
      <c r="N25" s="10"/>
    </row>
    <row r="26" spans="1:14" x14ac:dyDescent="0.25">
      <c r="A26" s="52"/>
      <c r="B26" s="52"/>
      <c r="C26" s="50"/>
      <c r="D26" s="51"/>
      <c r="H26" s="10"/>
      <c r="J26" s="10"/>
      <c r="K26" s="10"/>
      <c r="L26" s="10"/>
      <c r="M26" s="10"/>
      <c r="N26" s="10"/>
    </row>
    <row r="27" spans="1:14" x14ac:dyDescent="0.25">
      <c r="H27" s="10"/>
      <c r="I27" s="29"/>
      <c r="J27" s="29"/>
      <c r="K27" s="29"/>
      <c r="L27" s="29"/>
      <c r="M27" s="29"/>
      <c r="N27" s="10"/>
    </row>
    <row r="28" spans="1:14" x14ac:dyDescent="0.25">
      <c r="H28" s="10"/>
      <c r="I28" s="10"/>
      <c r="J28" s="10"/>
      <c r="K28" s="10"/>
      <c r="L28" s="10"/>
      <c r="M28" s="10"/>
      <c r="N28" s="10"/>
    </row>
    <row r="29" spans="1:14" x14ac:dyDescent="0.25">
      <c r="H29" s="10"/>
      <c r="I29" s="10"/>
      <c r="J29" s="10"/>
      <c r="K29" s="10"/>
      <c r="L29" s="10"/>
      <c r="M29" s="10"/>
      <c r="N29" s="10"/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C6AC-81E8-48A7-9A55-8A74532E3A83}">
  <sheetPr>
    <tabColor rgb="FF00B050"/>
  </sheetPr>
  <dimension ref="A1:X69"/>
  <sheetViews>
    <sheetView showGridLines="0" tabSelected="1" zoomScale="115" zoomScaleNormal="115" workbookViewId="0">
      <selection activeCell="J15" sqref="J15"/>
    </sheetView>
  </sheetViews>
  <sheetFormatPr defaultRowHeight="15" x14ac:dyDescent="0.25"/>
  <cols>
    <col min="1" max="1" width="13.85546875" customWidth="1"/>
    <col min="2" max="2" width="12" customWidth="1"/>
    <col min="4" max="4" width="10.28515625" customWidth="1"/>
    <col min="5" max="5" width="11.7109375" customWidth="1"/>
    <col min="6" max="6" width="11.140625" customWidth="1"/>
    <col min="7" max="7" width="12.28515625" customWidth="1"/>
    <col min="8" max="8" width="11.85546875" customWidth="1"/>
    <col min="9" max="9" width="11.7109375" customWidth="1"/>
    <col min="10" max="10" width="10.28515625" customWidth="1"/>
    <col min="11" max="11" width="13.5703125" customWidth="1"/>
    <col min="12" max="12" width="10.42578125" customWidth="1"/>
    <col min="13" max="14" width="9.7109375" customWidth="1"/>
    <col min="15" max="15" width="14" customWidth="1"/>
    <col min="16" max="16" width="12.140625" customWidth="1"/>
    <col min="17" max="17" width="13.85546875" customWidth="1"/>
    <col min="18" max="18" width="15" customWidth="1"/>
    <col min="19" max="19" width="12.42578125" customWidth="1"/>
    <col min="21" max="21" width="10.85546875" customWidth="1"/>
    <col min="24" max="24" width="10.28515625" customWidth="1"/>
  </cols>
  <sheetData>
    <row r="1" spans="1:24" ht="21.75" customHeight="1" x14ac:dyDescent="0.25">
      <c r="A1" s="273" t="s">
        <v>28</v>
      </c>
      <c r="B1" s="274"/>
      <c r="C1" s="274"/>
      <c r="D1" s="274"/>
      <c r="E1" s="274"/>
      <c r="F1" s="274"/>
      <c r="G1" s="275"/>
    </row>
    <row r="2" spans="1:24" x14ac:dyDescent="0.25">
      <c r="A2" s="276" t="s">
        <v>29</v>
      </c>
      <c r="B2" s="277"/>
      <c r="C2" s="277"/>
      <c r="D2" s="278"/>
      <c r="E2" s="278"/>
      <c r="F2" s="277"/>
      <c r="G2" s="279"/>
    </row>
    <row r="3" spans="1:24" ht="15.75" customHeight="1" x14ac:dyDescent="0.25">
      <c r="A3" s="280" t="s">
        <v>1</v>
      </c>
      <c r="B3" s="282" t="s">
        <v>30</v>
      </c>
      <c r="C3" s="284" t="s">
        <v>31</v>
      </c>
      <c r="D3" s="286" t="s">
        <v>32</v>
      </c>
      <c r="E3" s="282" t="s">
        <v>33</v>
      </c>
      <c r="F3" s="282" t="s">
        <v>34</v>
      </c>
      <c r="G3" s="289" t="s">
        <v>35</v>
      </c>
    </row>
    <row r="4" spans="1:24" ht="12.75" customHeight="1" x14ac:dyDescent="0.25">
      <c r="A4" s="281"/>
      <c r="B4" s="283"/>
      <c r="C4" s="285"/>
      <c r="D4" s="287"/>
      <c r="E4" s="288"/>
      <c r="F4" s="283"/>
      <c r="G4" s="290"/>
      <c r="I4" s="53"/>
      <c r="J4" s="53"/>
      <c r="K4" s="53"/>
      <c r="V4" s="54"/>
    </row>
    <row r="5" spans="1:24" x14ac:dyDescent="0.25">
      <c r="A5" s="7">
        <v>1</v>
      </c>
      <c r="B5" s="55">
        <v>2</v>
      </c>
      <c r="C5" s="56">
        <v>3</v>
      </c>
      <c r="D5" s="7">
        <v>4</v>
      </c>
      <c r="E5" s="7">
        <v>5</v>
      </c>
      <c r="F5" s="55">
        <v>6</v>
      </c>
      <c r="G5" s="55" t="s">
        <v>36</v>
      </c>
      <c r="I5" s="53"/>
      <c r="J5" s="53"/>
      <c r="K5" s="53"/>
      <c r="L5" s="8"/>
      <c r="M5" s="10"/>
      <c r="N5" s="10"/>
      <c r="O5" s="57"/>
      <c r="P5" s="10"/>
      <c r="Q5" s="10"/>
      <c r="R5" s="10"/>
      <c r="S5" s="10"/>
      <c r="T5" s="10"/>
      <c r="U5" s="10"/>
    </row>
    <row r="6" spans="1:24" hidden="1" x14ac:dyDescent="0.25">
      <c r="A6" s="58" t="s">
        <v>7</v>
      </c>
      <c r="B6" s="59">
        <v>10401.056850000003</v>
      </c>
      <c r="C6" s="59">
        <v>404.10127199999999</v>
      </c>
      <c r="D6" s="59">
        <v>1629.8330100000003</v>
      </c>
      <c r="E6" s="59">
        <v>1832.0112000000001</v>
      </c>
      <c r="F6" s="59">
        <v>770.48668800000007</v>
      </c>
      <c r="G6" s="59">
        <v>15037.489020000005</v>
      </c>
      <c r="I6" s="53"/>
      <c r="J6" s="53"/>
      <c r="K6" s="53"/>
      <c r="L6" s="8"/>
      <c r="M6" s="10"/>
      <c r="N6" s="349"/>
      <c r="O6" s="349"/>
      <c r="P6" s="349"/>
      <c r="Q6" s="349"/>
      <c r="R6" s="349"/>
      <c r="S6" s="349"/>
      <c r="T6" s="348"/>
      <c r="U6" s="348"/>
      <c r="V6" s="348"/>
      <c r="W6" s="348"/>
      <c r="X6" s="348"/>
    </row>
    <row r="7" spans="1:24" hidden="1" x14ac:dyDescent="0.25">
      <c r="A7" s="60" t="s">
        <v>8</v>
      </c>
      <c r="B7" s="61">
        <v>10181.507714229869</v>
      </c>
      <c r="C7" s="61">
        <v>443.440338</v>
      </c>
      <c r="D7" s="61">
        <v>1619.99154</v>
      </c>
      <c r="E7" s="61">
        <v>1566.9936</v>
      </c>
      <c r="F7" s="61">
        <v>734.52711599999998</v>
      </c>
      <c r="G7" s="61">
        <v>14546.460308229867</v>
      </c>
      <c r="H7" s="62"/>
      <c r="I7" s="53"/>
      <c r="J7" s="53"/>
      <c r="K7" s="53"/>
      <c r="L7" s="10"/>
      <c r="M7" s="10"/>
      <c r="N7" s="349"/>
      <c r="O7" s="349"/>
      <c r="P7" s="349"/>
      <c r="Q7" s="349"/>
      <c r="R7" s="349"/>
      <c r="S7" s="349"/>
      <c r="T7" s="348"/>
      <c r="U7" s="348"/>
      <c r="V7" s="348"/>
      <c r="W7" s="348"/>
      <c r="X7" s="348"/>
    </row>
    <row r="8" spans="1:24" x14ac:dyDescent="0.25">
      <c r="A8" s="60" t="s">
        <v>9</v>
      </c>
      <c r="B8" s="61">
        <v>10334.569307652318</v>
      </c>
      <c r="C8" s="61">
        <v>422.61096599999996</v>
      </c>
      <c r="D8" s="61">
        <v>1616.9296019489998</v>
      </c>
      <c r="E8" s="61">
        <v>1363.8776399999999</v>
      </c>
      <c r="F8" s="61">
        <v>844.54203600000005</v>
      </c>
      <c r="G8" s="61">
        <v>14582.529551601319</v>
      </c>
      <c r="H8" s="63"/>
      <c r="I8" s="64"/>
      <c r="J8" s="65"/>
      <c r="K8" s="66"/>
      <c r="L8" s="67"/>
      <c r="M8" s="10"/>
      <c r="N8" s="349"/>
      <c r="O8" s="349"/>
      <c r="P8" s="349"/>
      <c r="Q8" s="349"/>
      <c r="R8" s="349"/>
      <c r="S8" s="349"/>
      <c r="T8" s="348"/>
      <c r="U8" s="348"/>
      <c r="V8" s="348"/>
      <c r="W8" s="348"/>
      <c r="X8" s="348"/>
    </row>
    <row r="9" spans="1:24" x14ac:dyDescent="0.25">
      <c r="A9" s="60" t="s">
        <v>10</v>
      </c>
      <c r="B9" s="61">
        <v>11023.65081068071</v>
      </c>
      <c r="C9" s="61">
        <v>460.78541999999999</v>
      </c>
      <c r="D9" s="61">
        <v>1602.9186434219998</v>
      </c>
      <c r="E9" s="61">
        <v>1296.4845502799999</v>
      </c>
      <c r="F9" s="61">
        <v>860.07034799999997</v>
      </c>
      <c r="G9" s="61">
        <v>15243.909772382709</v>
      </c>
      <c r="H9" s="63"/>
      <c r="I9" s="68"/>
      <c r="J9" s="53"/>
      <c r="K9" s="53"/>
      <c r="L9" s="10"/>
      <c r="M9" s="10"/>
      <c r="N9" s="349"/>
      <c r="O9" s="349"/>
      <c r="P9" s="349"/>
      <c r="Q9" s="349"/>
      <c r="R9" s="349"/>
      <c r="S9" s="349"/>
      <c r="T9" s="348"/>
      <c r="U9" s="348"/>
      <c r="V9" s="348"/>
      <c r="W9" s="348"/>
      <c r="X9" s="348"/>
    </row>
    <row r="10" spans="1:24" x14ac:dyDescent="0.25">
      <c r="A10" s="60" t="s">
        <v>11</v>
      </c>
      <c r="B10" s="61">
        <v>11538.987995949292</v>
      </c>
      <c r="C10" s="61">
        <v>418.51573199999996</v>
      </c>
      <c r="D10" s="61">
        <v>1580.700626328</v>
      </c>
      <c r="E10" s="61">
        <v>1242.2398003200001</v>
      </c>
      <c r="F10" s="61">
        <v>808.45601368139307</v>
      </c>
      <c r="G10" s="61">
        <v>15588.900168278684</v>
      </c>
      <c r="H10" s="63"/>
      <c r="I10" s="68"/>
      <c r="J10" s="53"/>
      <c r="K10" s="53"/>
      <c r="L10" s="10"/>
      <c r="M10" s="10"/>
      <c r="N10" s="349"/>
      <c r="O10" s="349"/>
      <c r="P10" s="349"/>
      <c r="Q10" s="349"/>
      <c r="R10" s="349"/>
      <c r="S10" s="349"/>
      <c r="T10" s="348"/>
      <c r="U10" s="348"/>
      <c r="V10" s="348"/>
      <c r="W10" s="348"/>
      <c r="X10" s="348"/>
    </row>
    <row r="11" spans="1:24" x14ac:dyDescent="0.25">
      <c r="A11" s="60" t="s">
        <v>12</v>
      </c>
      <c r="B11" s="61">
        <v>11722.344174714703</v>
      </c>
      <c r="C11" s="61">
        <v>431.76557999999994</v>
      </c>
      <c r="D11" s="61">
        <v>1540.7817840810001</v>
      </c>
      <c r="E11" s="61">
        <v>1228.6609610400001</v>
      </c>
      <c r="F11" s="61">
        <v>870.6299039999999</v>
      </c>
      <c r="G11" s="61">
        <v>15794.182403835703</v>
      </c>
      <c r="H11" s="63"/>
      <c r="I11" s="68"/>
      <c r="J11" s="53"/>
      <c r="K11" s="53"/>
      <c r="L11" s="10"/>
      <c r="M11" s="10"/>
      <c r="N11" s="349"/>
      <c r="O11" s="349"/>
      <c r="P11" s="349"/>
      <c r="Q11" s="349"/>
      <c r="R11" s="349"/>
      <c r="S11" s="349"/>
      <c r="T11" s="348"/>
      <c r="U11" s="348"/>
      <c r="V11" s="348"/>
      <c r="W11" s="348"/>
      <c r="X11" s="348"/>
    </row>
    <row r="12" spans="1:24" x14ac:dyDescent="0.25">
      <c r="A12" s="60" t="s">
        <v>13</v>
      </c>
      <c r="B12" s="61">
        <v>11695.225473646484</v>
      </c>
      <c r="C12" s="61">
        <v>445.26362399999994</v>
      </c>
      <c r="D12" s="61">
        <v>1526.8969247369998</v>
      </c>
      <c r="E12" s="61">
        <v>1257.6513056400001</v>
      </c>
      <c r="F12" s="61">
        <v>958.70987999999988</v>
      </c>
      <c r="G12" s="61">
        <v>15883.747208023484</v>
      </c>
      <c r="H12" s="63"/>
      <c r="I12" s="68"/>
      <c r="J12" s="53"/>
      <c r="K12" s="53"/>
      <c r="L12" s="10"/>
      <c r="M12" s="10"/>
      <c r="N12" s="349"/>
      <c r="O12" s="349"/>
      <c r="P12" s="349"/>
      <c r="Q12" s="349"/>
      <c r="R12" s="349"/>
      <c r="S12" s="349"/>
      <c r="T12" s="348"/>
      <c r="U12" s="348"/>
      <c r="V12" s="348"/>
      <c r="W12" s="348"/>
      <c r="X12" s="348"/>
    </row>
    <row r="13" spans="1:24" x14ac:dyDescent="0.25">
      <c r="A13" s="60" t="s">
        <v>14</v>
      </c>
      <c r="B13" s="61">
        <v>12586.977074857532</v>
      </c>
      <c r="C13" s="61">
        <v>422.72551799999997</v>
      </c>
      <c r="D13" s="61">
        <v>1463.5225937148016</v>
      </c>
      <c r="E13" s="61">
        <v>1266.2822083001818</v>
      </c>
      <c r="F13" s="61">
        <v>1078.0740000000001</v>
      </c>
      <c r="G13" s="61">
        <v>16817.581394872515</v>
      </c>
      <c r="H13" s="63"/>
      <c r="I13" s="68"/>
      <c r="J13" s="53"/>
      <c r="K13" s="53"/>
      <c r="L13" s="10"/>
      <c r="M13" s="10"/>
      <c r="N13" s="349"/>
      <c r="O13" s="349"/>
      <c r="P13" s="349"/>
      <c r="Q13" s="349"/>
      <c r="R13" s="349"/>
      <c r="S13" s="349"/>
      <c r="T13" s="348"/>
      <c r="U13" s="348"/>
      <c r="V13" s="348"/>
      <c r="W13" s="348"/>
      <c r="X13" s="348"/>
    </row>
    <row r="14" spans="1:24" x14ac:dyDescent="0.25">
      <c r="A14" s="60" t="s">
        <v>37</v>
      </c>
      <c r="B14" s="61">
        <v>12520.789963245172</v>
      </c>
      <c r="C14" s="61">
        <v>401.84841599999993</v>
      </c>
      <c r="D14" s="61">
        <v>1376.5115183280002</v>
      </c>
      <c r="E14" s="61">
        <v>1201.2162673897997</v>
      </c>
      <c r="F14" s="61">
        <v>1226.082852</v>
      </c>
      <c r="G14" s="61">
        <v>16726.449016962972</v>
      </c>
      <c r="H14" s="63"/>
      <c r="I14" s="68"/>
      <c r="J14" s="53"/>
      <c r="K14" s="53"/>
      <c r="L14" s="10"/>
      <c r="M14" s="10"/>
      <c r="N14" s="349"/>
      <c r="O14" s="349"/>
      <c r="P14" s="349"/>
      <c r="Q14" s="349"/>
      <c r="R14" s="349"/>
      <c r="S14" s="349"/>
      <c r="T14" s="348"/>
      <c r="U14" s="348"/>
      <c r="V14" s="348"/>
      <c r="W14" s="348"/>
      <c r="X14" s="348"/>
    </row>
    <row r="15" spans="1:24" s="10" customFormat="1" x14ac:dyDescent="0.25">
      <c r="A15" s="60" t="s">
        <v>16</v>
      </c>
      <c r="B15" s="61">
        <v>12105.487152017626</v>
      </c>
      <c r="C15" s="61">
        <v>361.74567000000002</v>
      </c>
      <c r="D15" s="61">
        <v>1304.811574221</v>
      </c>
      <c r="E15" s="61">
        <v>1110.6316855441087</v>
      </c>
      <c r="F15" s="61">
        <v>1226.0739886050026</v>
      </c>
      <c r="G15" s="61">
        <v>16108.750070387738</v>
      </c>
      <c r="H15" s="69"/>
      <c r="I15" s="68"/>
      <c r="J15" s="53"/>
      <c r="K15" s="53"/>
      <c r="L15" s="69"/>
      <c r="M15" s="69"/>
      <c r="N15" s="349"/>
      <c r="O15" s="349"/>
      <c r="P15" s="349"/>
      <c r="Q15" s="349"/>
      <c r="R15" s="349"/>
      <c r="S15" s="349"/>
      <c r="T15" s="348"/>
      <c r="U15" s="348"/>
      <c r="V15" s="348"/>
      <c r="W15" s="348"/>
      <c r="X15" s="348"/>
    </row>
    <row r="16" spans="1:24" s="10" customFormat="1" x14ac:dyDescent="0.25">
      <c r="A16" s="60" t="s">
        <v>17</v>
      </c>
      <c r="B16" s="61">
        <v>13091.326732404197</v>
      </c>
      <c r="C16" s="61">
        <v>453.35863199999994</v>
      </c>
      <c r="D16" s="61">
        <v>1270.4363995191381</v>
      </c>
      <c r="E16" s="61">
        <v>1317.9010496642823</v>
      </c>
      <c r="F16" s="61">
        <v>1330.7460839999997</v>
      </c>
      <c r="G16" s="61">
        <v>17463.768897587615</v>
      </c>
      <c r="H16" s="53"/>
      <c r="I16" s="68"/>
      <c r="J16" s="53"/>
      <c r="K16" s="53"/>
      <c r="L16" s="53"/>
      <c r="M16" s="53"/>
      <c r="N16" s="349"/>
      <c r="O16" s="349"/>
      <c r="P16" s="349"/>
      <c r="Q16" s="349"/>
      <c r="R16" s="349"/>
      <c r="S16" s="349"/>
      <c r="T16" s="348"/>
      <c r="U16" s="348"/>
      <c r="V16" s="348"/>
      <c r="W16" s="348"/>
      <c r="X16" s="348"/>
    </row>
    <row r="17" spans="1:24" s="10" customFormat="1" x14ac:dyDescent="0.25">
      <c r="A17" s="70" t="s">
        <v>18</v>
      </c>
      <c r="B17" s="71">
        <v>15055.29709870322</v>
      </c>
      <c r="C17" s="71">
        <v>429.47453999999993</v>
      </c>
      <c r="D17" s="71">
        <v>1248.5351676330461</v>
      </c>
      <c r="E17" s="71">
        <v>1334.4313977084896</v>
      </c>
      <c r="F17" s="71">
        <v>1481.4431999999999</v>
      </c>
      <c r="G17" s="72">
        <v>19549.181404044757</v>
      </c>
      <c r="H17" s="53"/>
      <c r="I17" s="68"/>
      <c r="J17" s="53"/>
      <c r="K17" s="53"/>
      <c r="L17" s="53"/>
      <c r="M17" s="53"/>
      <c r="N17" s="349"/>
      <c r="O17" s="349"/>
      <c r="P17" s="349"/>
      <c r="Q17" s="349"/>
      <c r="R17" s="349"/>
      <c r="S17" s="349"/>
      <c r="T17" s="348"/>
      <c r="U17" s="348"/>
      <c r="V17" s="348"/>
      <c r="W17" s="348"/>
      <c r="X17" s="348"/>
    </row>
    <row r="18" spans="1:24" ht="43.5" customHeight="1" x14ac:dyDescent="0.25">
      <c r="A18" s="24" t="s">
        <v>19</v>
      </c>
      <c r="B18" s="73">
        <v>15.002072795553426</v>
      </c>
      <c r="C18" s="73">
        <v>-5.2682557062242088</v>
      </c>
      <c r="D18" s="73">
        <v>-1.7239140734933081</v>
      </c>
      <c r="E18" s="73">
        <v>1.2542935638770636</v>
      </c>
      <c r="F18" s="73">
        <v>11.324257708655434</v>
      </c>
      <c r="G18" s="73">
        <v>11.941365685073933</v>
      </c>
      <c r="I18" s="74"/>
      <c r="J18" s="10"/>
      <c r="K18" s="10"/>
      <c r="L18" s="10"/>
      <c r="M18" s="10"/>
      <c r="N18" s="10"/>
      <c r="O18" s="10"/>
      <c r="P18" s="10"/>
      <c r="Q18" s="10"/>
    </row>
    <row r="19" spans="1:24" ht="28.5" customHeight="1" x14ac:dyDescent="0.25">
      <c r="A19" s="27" t="s">
        <v>38</v>
      </c>
      <c r="B19" s="75">
        <v>4.269001927209537</v>
      </c>
      <c r="C19" s="75">
        <v>0.17916483878857026</v>
      </c>
      <c r="D19" s="75">
        <v>-2.8319926982870225</v>
      </c>
      <c r="E19" s="75">
        <v>-0.24222357354831692</v>
      </c>
      <c r="F19" s="75">
        <v>6.4432662733628021</v>
      </c>
      <c r="G19" s="75">
        <v>3.310382128608258</v>
      </c>
      <c r="I19" s="10"/>
      <c r="J19" s="10"/>
      <c r="K19" s="10"/>
      <c r="L19" s="10"/>
      <c r="M19" s="10"/>
      <c r="N19" s="10"/>
      <c r="O19" s="10"/>
      <c r="P19" s="10"/>
      <c r="Q19" s="10"/>
    </row>
    <row r="20" spans="1:24" x14ac:dyDescent="0.25">
      <c r="A20" s="35" t="s">
        <v>21</v>
      </c>
      <c r="B20" s="36"/>
      <c r="C20" s="76"/>
      <c r="D20" s="76"/>
      <c r="E20" s="76"/>
      <c r="F20" s="76"/>
      <c r="G20" s="7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24" x14ac:dyDescent="0.25">
      <c r="A21" s="35" t="s">
        <v>39</v>
      </c>
      <c r="B21" s="36"/>
      <c r="C21" s="38"/>
      <c r="D21" s="38"/>
      <c r="E21" s="38"/>
      <c r="F21" s="38"/>
      <c r="G21" s="78"/>
      <c r="I21" s="20"/>
      <c r="J21" s="20"/>
      <c r="K21" s="20"/>
      <c r="L21" s="20"/>
      <c r="M21" s="20"/>
      <c r="N21" s="20"/>
      <c r="O21" s="20"/>
      <c r="P21" s="20"/>
      <c r="Q21" s="20"/>
      <c r="R21" s="8"/>
      <c r="S21" s="8"/>
    </row>
    <row r="22" spans="1:24" ht="26.25" customHeight="1" x14ac:dyDescent="0.25">
      <c r="A22" s="270" t="s">
        <v>40</v>
      </c>
      <c r="B22" s="271"/>
      <c r="C22" s="271"/>
      <c r="D22" s="271"/>
      <c r="E22" s="271"/>
      <c r="F22" s="271"/>
      <c r="G22" s="272"/>
      <c r="I22" s="10"/>
      <c r="J22" s="10"/>
      <c r="K22" s="10"/>
      <c r="L22" s="10"/>
      <c r="M22" s="10"/>
      <c r="N22" s="10"/>
      <c r="O22" s="10"/>
      <c r="P22" s="10"/>
      <c r="Q22" s="10"/>
    </row>
    <row r="23" spans="1:24" x14ac:dyDescent="0.25">
      <c r="A23" s="79" t="s">
        <v>24</v>
      </c>
      <c r="B23" s="80"/>
      <c r="C23" s="81" t="s">
        <v>41</v>
      </c>
      <c r="D23" s="82"/>
      <c r="E23" s="82"/>
      <c r="F23" s="82"/>
      <c r="G23" s="78"/>
    </row>
    <row r="24" spans="1:24" x14ac:dyDescent="0.25">
      <c r="A24" s="83"/>
      <c r="B24" s="82"/>
      <c r="C24" s="81" t="s">
        <v>26</v>
      </c>
      <c r="D24" s="82"/>
      <c r="E24" s="82"/>
      <c r="F24" s="82"/>
      <c r="G24" s="78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7.25" customHeight="1" x14ac:dyDescent="0.25">
      <c r="A25" s="84"/>
      <c r="B25" s="85"/>
      <c r="C25" s="86" t="s">
        <v>27</v>
      </c>
      <c r="D25" s="85"/>
      <c r="E25" s="85"/>
      <c r="F25" s="85"/>
      <c r="G25" s="87"/>
      <c r="P25" s="10"/>
      <c r="Q25" s="10"/>
      <c r="R25" s="10"/>
      <c r="S25" s="10"/>
      <c r="T25" s="10"/>
      <c r="U25" s="10"/>
      <c r="V25" s="10"/>
      <c r="W25" s="10"/>
      <c r="X25" s="10"/>
    </row>
    <row r="26" spans="1:24" x14ac:dyDescent="0.25">
      <c r="A26" s="88"/>
      <c r="B26" s="88"/>
      <c r="C26" s="88"/>
      <c r="D26" s="88"/>
      <c r="E26" s="88"/>
      <c r="F26" s="88"/>
      <c r="P26" s="89"/>
      <c r="Q26" s="90"/>
      <c r="R26" s="89"/>
      <c r="S26" s="91"/>
      <c r="T26" s="91"/>
      <c r="U26" s="89"/>
      <c r="V26" s="90"/>
      <c r="W26" s="92"/>
      <c r="X26" s="89"/>
    </row>
    <row r="27" spans="1:24" ht="15" customHeight="1" x14ac:dyDescent="0.25">
      <c r="P27" s="93"/>
      <c r="Q27" s="10"/>
      <c r="R27" s="94"/>
      <c r="S27" s="10"/>
      <c r="T27" s="10"/>
      <c r="U27" s="95"/>
      <c r="V27" s="10"/>
      <c r="W27" s="95"/>
      <c r="X27" s="10"/>
    </row>
    <row r="28" spans="1:24" x14ac:dyDescent="0.25">
      <c r="P28" s="93"/>
      <c r="Q28" s="10"/>
      <c r="R28" s="94"/>
      <c r="S28" s="10"/>
      <c r="T28" s="10"/>
      <c r="U28" s="95"/>
      <c r="V28" s="10"/>
      <c r="W28" s="95"/>
      <c r="X28" s="10"/>
    </row>
    <row r="29" spans="1:24" ht="38.25" customHeight="1" x14ac:dyDescent="0.25">
      <c r="P29" s="94"/>
      <c r="Q29" s="10"/>
      <c r="R29" s="94"/>
      <c r="S29" s="10"/>
      <c r="T29" s="10"/>
      <c r="U29" s="95"/>
      <c r="V29" s="10"/>
      <c r="W29" s="95"/>
      <c r="X29" s="10"/>
    </row>
    <row r="30" spans="1:24" x14ac:dyDescent="0.25">
      <c r="P30" s="94"/>
      <c r="Q30" s="10"/>
      <c r="R30" s="94"/>
      <c r="S30" s="10"/>
      <c r="T30" s="10"/>
      <c r="U30" s="96"/>
      <c r="V30" s="10"/>
      <c r="W30" s="95"/>
      <c r="X30" s="10"/>
    </row>
    <row r="31" spans="1:24" x14ac:dyDescent="0.25">
      <c r="P31" s="94"/>
      <c r="Q31" s="10"/>
      <c r="R31" s="94"/>
      <c r="S31" s="10"/>
      <c r="T31" s="10"/>
      <c r="U31" s="94"/>
      <c r="V31" s="10"/>
      <c r="W31" s="95"/>
      <c r="X31" s="10"/>
    </row>
    <row r="32" spans="1:24" x14ac:dyDescent="0.25">
      <c r="P32" s="94"/>
      <c r="Q32" s="10"/>
      <c r="R32" s="94"/>
      <c r="S32" s="10"/>
      <c r="T32" s="10"/>
      <c r="U32" s="96"/>
      <c r="V32" s="10"/>
      <c r="W32" s="95"/>
      <c r="X32" s="10"/>
    </row>
    <row r="33" spans="16:24" x14ac:dyDescent="0.25">
      <c r="P33" s="69"/>
      <c r="Q33" s="10"/>
      <c r="R33" s="69"/>
      <c r="S33" s="10"/>
      <c r="T33" s="10"/>
      <c r="U33" s="69"/>
      <c r="V33" s="10"/>
      <c r="W33" s="69"/>
      <c r="X33" s="10"/>
    </row>
    <row r="34" spans="16:24" x14ac:dyDescent="0.25">
      <c r="P34" s="69"/>
      <c r="Q34" s="10"/>
      <c r="R34" s="69"/>
      <c r="S34" s="10"/>
      <c r="T34" s="10"/>
      <c r="U34" s="97"/>
      <c r="V34" s="10"/>
      <c r="W34" s="97"/>
      <c r="X34" s="10"/>
    </row>
    <row r="35" spans="16:24" x14ac:dyDescent="0.25">
      <c r="P35" s="10"/>
      <c r="Q35" s="10"/>
      <c r="R35" s="10"/>
      <c r="S35" s="10"/>
      <c r="T35" s="10"/>
      <c r="U35" s="10"/>
      <c r="V35" s="10"/>
      <c r="W35" s="10"/>
      <c r="X35" s="10"/>
    </row>
    <row r="59" spans="8:18" ht="60" x14ac:dyDescent="0.25">
      <c r="H59" s="98" t="s">
        <v>1</v>
      </c>
      <c r="I59" s="98" t="s">
        <v>42</v>
      </c>
      <c r="J59" s="99" t="s">
        <v>31</v>
      </c>
      <c r="K59" s="99" t="s">
        <v>32</v>
      </c>
      <c r="L59" s="99" t="s">
        <v>33</v>
      </c>
      <c r="M59" s="99" t="s">
        <v>43</v>
      </c>
    </row>
    <row r="60" spans="8:18" x14ac:dyDescent="0.25">
      <c r="H60" s="100" t="s">
        <v>44</v>
      </c>
      <c r="I60" s="100">
        <v>6518.4881599999999</v>
      </c>
      <c r="J60" s="101">
        <v>355.71044999999998</v>
      </c>
      <c r="K60" s="102">
        <v>1423.0775599999999</v>
      </c>
      <c r="L60" s="102">
        <v>1222.89444</v>
      </c>
      <c r="M60" s="102">
        <v>511.78949999999998</v>
      </c>
      <c r="N60" s="93"/>
      <c r="O60" s="94"/>
      <c r="P60" s="95"/>
      <c r="Q60" s="95"/>
      <c r="R60" s="95"/>
    </row>
    <row r="61" spans="8:18" x14ac:dyDescent="0.25">
      <c r="H61" s="100" t="s">
        <v>45</v>
      </c>
      <c r="I61" s="100">
        <v>6915.6506600000002</v>
      </c>
      <c r="J61" s="101">
        <v>386.35259999999994</v>
      </c>
      <c r="K61" s="102">
        <v>1428.5206599999999</v>
      </c>
      <c r="L61" s="102">
        <v>1248.7028400000002</v>
      </c>
      <c r="M61" s="102">
        <v>585.19337891105931</v>
      </c>
      <c r="N61" s="93"/>
      <c r="O61" s="94"/>
      <c r="P61" s="95"/>
      <c r="Q61" s="95"/>
      <c r="R61" s="95"/>
    </row>
    <row r="62" spans="8:18" x14ac:dyDescent="0.25">
      <c r="H62" s="100" t="s">
        <v>46</v>
      </c>
      <c r="I62" s="100">
        <v>7455.4134100000001</v>
      </c>
      <c r="J62" s="101">
        <v>368.62676999999996</v>
      </c>
      <c r="K62" s="102">
        <v>1402.8962199999999</v>
      </c>
      <c r="L62" s="102">
        <v>1265.1894</v>
      </c>
      <c r="M62" s="102">
        <v>550.38959999999997</v>
      </c>
      <c r="N62" s="94"/>
      <c r="O62" s="94"/>
      <c r="P62" s="95"/>
      <c r="Q62" s="95"/>
      <c r="R62" s="95"/>
    </row>
    <row r="63" spans="8:18" x14ac:dyDescent="0.25">
      <c r="H63" s="100" t="s">
        <v>47</v>
      </c>
      <c r="I63" s="100">
        <v>8049.7954600000012</v>
      </c>
      <c r="J63" s="101">
        <v>387.38726999999994</v>
      </c>
      <c r="K63" s="101">
        <v>1410.6421700000001</v>
      </c>
      <c r="L63" s="101">
        <v>1829.5459200000003</v>
      </c>
      <c r="M63" s="101">
        <v>574.71422400000006</v>
      </c>
      <c r="N63" s="94"/>
      <c r="O63" s="94"/>
      <c r="P63" s="95"/>
      <c r="Q63" s="95"/>
      <c r="R63" s="95"/>
    </row>
    <row r="64" spans="8:18" x14ac:dyDescent="0.25">
      <c r="H64" s="100" t="s">
        <v>48</v>
      </c>
      <c r="I64" s="100">
        <v>8059.6602199999998</v>
      </c>
      <c r="J64" s="101">
        <v>429.02420999999993</v>
      </c>
      <c r="K64" s="101">
        <v>1577.8290799999997</v>
      </c>
      <c r="L64" s="101">
        <v>2011.4758800000002</v>
      </c>
      <c r="M64" s="101">
        <v>647.73525600000005</v>
      </c>
      <c r="N64" s="94"/>
      <c r="O64" s="94"/>
      <c r="P64" s="94"/>
      <c r="Q64" s="95"/>
      <c r="R64" s="95"/>
    </row>
    <row r="65" spans="8:18" x14ac:dyDescent="0.25">
      <c r="H65" s="100" t="s">
        <v>7</v>
      </c>
      <c r="I65" s="100">
        <v>8169.4435000000012</v>
      </c>
      <c r="J65" s="101">
        <v>481.31483999999995</v>
      </c>
      <c r="K65" s="101">
        <v>1594.8283000000001</v>
      </c>
      <c r="L65" s="101">
        <v>1831.9726800000001</v>
      </c>
      <c r="M65" s="101">
        <v>770.48668800000007</v>
      </c>
      <c r="N65" s="94"/>
      <c r="O65" s="94"/>
      <c r="P65" s="96"/>
      <c r="Q65" s="95"/>
      <c r="R65" s="95"/>
    </row>
    <row r="66" spans="8:18" x14ac:dyDescent="0.25">
      <c r="H66" s="100" t="s">
        <v>8</v>
      </c>
      <c r="I66" s="100">
        <v>8418.3622600000017</v>
      </c>
      <c r="J66" s="101">
        <v>528.17061000000001</v>
      </c>
      <c r="K66" s="101">
        <v>1585.2819400000001</v>
      </c>
      <c r="L66" s="101">
        <v>1534.2516000000001</v>
      </c>
      <c r="M66" s="101">
        <v>734.52711600000009</v>
      </c>
      <c r="N66" s="94"/>
      <c r="O66" s="94"/>
      <c r="P66" s="94"/>
      <c r="Q66" s="95"/>
      <c r="R66" s="95"/>
    </row>
    <row r="67" spans="8:18" x14ac:dyDescent="0.25">
      <c r="H67" s="100" t="s">
        <v>9</v>
      </c>
      <c r="I67" s="100">
        <v>8560.0244500000008</v>
      </c>
      <c r="J67" s="101">
        <v>503.36126999999999</v>
      </c>
      <c r="K67" s="101">
        <v>1582.2673</v>
      </c>
      <c r="L67" s="101">
        <v>1363.9931999999999</v>
      </c>
      <c r="M67" s="101">
        <v>844.54203600000005</v>
      </c>
      <c r="N67" s="103"/>
      <c r="O67" s="94"/>
      <c r="P67" s="96"/>
      <c r="Q67" s="95"/>
      <c r="R67" s="95"/>
    </row>
    <row r="68" spans="8:18" x14ac:dyDescent="0.25">
      <c r="H68" s="100" t="s">
        <v>10</v>
      </c>
      <c r="I68" s="100">
        <v>9216.893399999999</v>
      </c>
      <c r="J68" s="101">
        <v>548.82989999999995</v>
      </c>
      <c r="K68" s="101">
        <v>1568.4502</v>
      </c>
      <c r="L68" s="101">
        <v>1296.5832</v>
      </c>
      <c r="M68" s="101">
        <v>860.07034800000008</v>
      </c>
      <c r="N68" s="104"/>
      <c r="O68" s="69"/>
      <c r="P68" s="69"/>
      <c r="Q68" s="69"/>
      <c r="R68" s="95"/>
    </row>
    <row r="69" spans="8:18" x14ac:dyDescent="0.25">
      <c r="H69" s="100" t="s">
        <v>49</v>
      </c>
      <c r="I69" s="100">
        <v>9671.5499</v>
      </c>
      <c r="J69" s="105">
        <v>498.46080000000001</v>
      </c>
      <c r="K69" s="105">
        <v>1547.0965000000001</v>
      </c>
      <c r="L69" s="105">
        <v>1242.2700000000002</v>
      </c>
      <c r="M69" s="106">
        <v>808.45601368139307</v>
      </c>
      <c r="N69" s="104"/>
      <c r="O69" s="69"/>
      <c r="P69" s="97"/>
      <c r="Q69" s="97"/>
      <c r="R69" s="95"/>
    </row>
  </sheetData>
  <mergeCells count="10">
    <mergeCell ref="A22:G2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ABBE-CC08-4303-A6A2-028FA1CF88E8}">
  <sheetPr>
    <tabColor rgb="FF00B050"/>
  </sheetPr>
  <dimension ref="A1:Q29"/>
  <sheetViews>
    <sheetView showGridLines="0" workbookViewId="0">
      <selection activeCell="G13" sqref="G13"/>
    </sheetView>
  </sheetViews>
  <sheetFormatPr defaultRowHeight="15" x14ac:dyDescent="0.25"/>
  <cols>
    <col min="1" max="1" width="14" customWidth="1"/>
    <col min="2" max="2" width="12.140625" customWidth="1"/>
    <col min="3" max="3" width="12.28515625" customWidth="1"/>
    <col min="4" max="5" width="11.7109375" customWidth="1"/>
    <col min="6" max="6" width="11.42578125" customWidth="1"/>
    <col min="7" max="7" width="12.85546875" customWidth="1"/>
    <col min="8" max="8" width="11.5703125" bestFit="1" customWidth="1"/>
  </cols>
  <sheetData>
    <row r="1" spans="1:8" x14ac:dyDescent="0.25">
      <c r="A1" s="273" t="s">
        <v>50</v>
      </c>
      <c r="B1" s="274"/>
      <c r="C1" s="274"/>
      <c r="D1" s="274"/>
      <c r="E1" s="274"/>
      <c r="F1" s="274"/>
      <c r="G1" s="275"/>
    </row>
    <row r="2" spans="1:8" ht="9" customHeight="1" x14ac:dyDescent="0.25">
      <c r="A2" s="291"/>
      <c r="B2" s="292"/>
      <c r="C2" s="292"/>
      <c r="D2" s="292"/>
      <c r="E2" s="292"/>
      <c r="F2" s="292"/>
      <c r="G2" s="293"/>
    </row>
    <row r="3" spans="1:8" x14ac:dyDescent="0.25">
      <c r="A3" s="107"/>
      <c r="B3" s="108"/>
      <c r="C3" s="108"/>
      <c r="D3" s="108"/>
      <c r="E3" s="108"/>
      <c r="F3" s="108"/>
      <c r="G3" s="109" t="s">
        <v>51</v>
      </c>
    </row>
    <row r="4" spans="1:8" x14ac:dyDescent="0.25">
      <c r="A4" s="280" t="s">
        <v>1</v>
      </c>
      <c r="B4" s="295" t="s">
        <v>42</v>
      </c>
      <c r="C4" s="296"/>
      <c r="D4" s="297"/>
      <c r="E4" s="298" t="s">
        <v>52</v>
      </c>
      <c r="F4" s="298" t="s">
        <v>53</v>
      </c>
      <c r="G4" s="280" t="s">
        <v>35</v>
      </c>
    </row>
    <row r="5" spans="1:8" x14ac:dyDescent="0.25">
      <c r="A5" s="294"/>
      <c r="B5" s="7" t="s">
        <v>54</v>
      </c>
      <c r="C5" s="7" t="s">
        <v>55</v>
      </c>
      <c r="D5" s="110" t="s">
        <v>35</v>
      </c>
      <c r="E5" s="298"/>
      <c r="F5" s="298"/>
      <c r="G5" s="294"/>
    </row>
    <row r="6" spans="1:8" x14ac:dyDescent="0.25">
      <c r="A6" s="7">
        <v>1</v>
      </c>
      <c r="B6" s="7">
        <v>2</v>
      </c>
      <c r="C6" s="7">
        <v>3</v>
      </c>
      <c r="D6" s="55" t="s">
        <v>56</v>
      </c>
      <c r="E6" s="7">
        <v>5</v>
      </c>
      <c r="F6" s="7">
        <v>6</v>
      </c>
      <c r="G6" s="7" t="s">
        <v>57</v>
      </c>
    </row>
    <row r="7" spans="1:8" hidden="1" x14ac:dyDescent="0.25">
      <c r="A7" s="58" t="s">
        <v>7</v>
      </c>
      <c r="B7" s="111">
        <v>51.66</v>
      </c>
      <c r="C7" s="112">
        <v>488.29</v>
      </c>
      <c r="D7" s="113">
        <f t="shared" ref="D7:D18" si="0">SUM(B7:C7)</f>
        <v>539.95000000000005</v>
      </c>
      <c r="E7" s="113">
        <v>503.84300000000002</v>
      </c>
      <c r="F7" s="114">
        <v>36.106999999999999</v>
      </c>
      <c r="G7" s="113">
        <f>SUM(E7:F7)</f>
        <v>539.95000000000005</v>
      </c>
      <c r="H7" s="115"/>
    </row>
    <row r="8" spans="1:8" hidden="1" x14ac:dyDescent="0.25">
      <c r="A8" s="60" t="s">
        <v>8</v>
      </c>
      <c r="B8" s="111">
        <v>51.582000000000001</v>
      </c>
      <c r="C8" s="112">
        <v>504.82</v>
      </c>
      <c r="D8" s="113">
        <f t="shared" si="0"/>
        <v>556.40200000000004</v>
      </c>
      <c r="E8" s="113">
        <v>521.67700000000002</v>
      </c>
      <c r="F8" s="116">
        <v>34.725000000000001</v>
      </c>
      <c r="G8" s="113">
        <f t="shared" ref="G8:G18" si="1">SUM(E8:F8)</f>
        <v>556.40200000000004</v>
      </c>
      <c r="H8" s="115"/>
    </row>
    <row r="9" spans="1:8" x14ac:dyDescent="0.25">
      <c r="A9" s="60" t="s">
        <v>9</v>
      </c>
      <c r="B9" s="111">
        <v>56.817999999999998</v>
      </c>
      <c r="C9" s="112">
        <v>508.947</v>
      </c>
      <c r="D9" s="113">
        <f t="shared" si="0"/>
        <v>565.76499999999999</v>
      </c>
      <c r="E9" s="113">
        <v>528.08000000000004</v>
      </c>
      <c r="F9" s="116">
        <v>37.685000000000002</v>
      </c>
      <c r="G9" s="113">
        <f t="shared" si="1"/>
        <v>565.7650000000001</v>
      </c>
      <c r="H9" s="115"/>
    </row>
    <row r="10" spans="1:8" x14ac:dyDescent="0.25">
      <c r="A10" s="60" t="s">
        <v>10</v>
      </c>
      <c r="B10" s="111">
        <v>57.445999999999998</v>
      </c>
      <c r="C10" s="112">
        <v>551.73299999999995</v>
      </c>
      <c r="D10" s="113">
        <f t="shared" si="0"/>
        <v>609.17899999999997</v>
      </c>
      <c r="E10" s="113">
        <v>567.03</v>
      </c>
      <c r="F10" s="116">
        <v>42.146999999999998</v>
      </c>
      <c r="G10" s="113">
        <f t="shared" si="1"/>
        <v>609.17700000000002</v>
      </c>
      <c r="H10" s="115"/>
    </row>
    <row r="11" spans="1:8" x14ac:dyDescent="0.25">
      <c r="A11" s="60" t="s">
        <v>11</v>
      </c>
      <c r="B11" s="111">
        <v>60.887</v>
      </c>
      <c r="C11" s="112">
        <v>578.34299999999996</v>
      </c>
      <c r="D11" s="113">
        <f t="shared" si="0"/>
        <v>639.23</v>
      </c>
      <c r="E11" s="113">
        <v>606.67700000000002</v>
      </c>
      <c r="F11" s="116">
        <v>32.552999999999997</v>
      </c>
      <c r="G11" s="113">
        <f t="shared" si="1"/>
        <v>639.23</v>
      </c>
      <c r="H11" s="115"/>
    </row>
    <row r="12" spans="1:8" x14ac:dyDescent="0.25">
      <c r="A12" s="60" t="s">
        <v>12</v>
      </c>
      <c r="B12" s="111">
        <v>61.661000000000001</v>
      </c>
      <c r="C12" s="112">
        <v>596.20699999999999</v>
      </c>
      <c r="D12" s="113">
        <f t="shared" si="0"/>
        <v>657.86799999999994</v>
      </c>
      <c r="E12" s="113">
        <v>625.19600000000003</v>
      </c>
      <c r="F12" s="116">
        <v>32.671999999999997</v>
      </c>
      <c r="G12" s="113">
        <f t="shared" si="1"/>
        <v>657.86800000000005</v>
      </c>
      <c r="H12" s="115"/>
    </row>
    <row r="13" spans="1:8" x14ac:dyDescent="0.25">
      <c r="A13" s="60" t="s">
        <v>13</v>
      </c>
      <c r="B13" s="111">
        <v>40.148000000000003</v>
      </c>
      <c r="C13" s="113">
        <v>635.25199999999995</v>
      </c>
      <c r="D13" s="113">
        <f t="shared" si="0"/>
        <v>675.4</v>
      </c>
      <c r="E13" s="113">
        <v>641.774</v>
      </c>
      <c r="F13" s="116">
        <v>33.625999999999998</v>
      </c>
      <c r="G13" s="113">
        <f t="shared" si="1"/>
        <v>675.4</v>
      </c>
      <c r="H13" s="115"/>
    </row>
    <row r="14" spans="1:8" x14ac:dyDescent="0.25">
      <c r="A14" s="60" t="s">
        <v>14</v>
      </c>
      <c r="B14" s="117">
        <v>41.131999999999998</v>
      </c>
      <c r="C14" s="117">
        <v>687.58600000000001</v>
      </c>
      <c r="D14" s="113">
        <f t="shared" si="0"/>
        <v>728.71799999999996</v>
      </c>
      <c r="E14" s="113">
        <v>695.74199999999996</v>
      </c>
      <c r="F14" s="116">
        <v>32.975999999999999</v>
      </c>
      <c r="G14" s="113">
        <f t="shared" si="1"/>
        <v>728.71799999999996</v>
      </c>
      <c r="H14" s="115"/>
    </row>
    <row r="15" spans="1:8" x14ac:dyDescent="0.25">
      <c r="A15" s="60" t="s">
        <v>15</v>
      </c>
      <c r="B15" s="117">
        <v>52.936</v>
      </c>
      <c r="C15" s="117">
        <v>677.93799999999999</v>
      </c>
      <c r="D15" s="113">
        <f t="shared" si="0"/>
        <v>730.87400000000002</v>
      </c>
      <c r="E15" s="113">
        <v>698.22400000000005</v>
      </c>
      <c r="F15" s="116">
        <v>32.65</v>
      </c>
      <c r="G15" s="113">
        <f t="shared" si="1"/>
        <v>730.87400000000002</v>
      </c>
      <c r="H15" s="115"/>
    </row>
    <row r="16" spans="1:8" x14ac:dyDescent="0.25">
      <c r="A16" s="60" t="s">
        <v>16</v>
      </c>
      <c r="B16" s="117">
        <v>44.786999999999999</v>
      </c>
      <c r="C16" s="117">
        <v>671.29600000000005</v>
      </c>
      <c r="D16" s="113">
        <f t="shared" ref="D16:D17" si="2">SUM(B16:C16)</f>
        <v>716.08300000000008</v>
      </c>
      <c r="E16" s="113">
        <v>685.95</v>
      </c>
      <c r="F16" s="116">
        <v>30.132999999999999</v>
      </c>
      <c r="G16" s="113">
        <f t="shared" si="1"/>
        <v>716.08300000000008</v>
      </c>
      <c r="H16" s="115"/>
    </row>
    <row r="17" spans="1:17" x14ac:dyDescent="0.25">
      <c r="A17" s="60" t="s">
        <v>17</v>
      </c>
      <c r="B17" s="117">
        <v>51.701999999999998</v>
      </c>
      <c r="C17" s="117">
        <v>726.50800000000004</v>
      </c>
      <c r="D17" s="113">
        <f t="shared" si="2"/>
        <v>778.21</v>
      </c>
      <c r="E17" s="113">
        <v>747.44100000000003</v>
      </c>
      <c r="F17" s="116">
        <v>30.768999999999998</v>
      </c>
      <c r="G17" s="113">
        <f t="shared" si="1"/>
        <v>778.21</v>
      </c>
      <c r="H17" s="118"/>
    </row>
    <row r="18" spans="1:17" x14ac:dyDescent="0.25">
      <c r="A18" s="119" t="s">
        <v>18</v>
      </c>
      <c r="B18" s="117">
        <v>60.760000000000005</v>
      </c>
      <c r="C18" s="117">
        <v>832.43</v>
      </c>
      <c r="D18" s="113">
        <f t="shared" si="0"/>
        <v>893.18999999999994</v>
      </c>
      <c r="E18" s="113">
        <v>853.86099999999999</v>
      </c>
      <c r="F18" s="120">
        <v>39.329000000000001</v>
      </c>
      <c r="G18" s="113">
        <f t="shared" si="1"/>
        <v>893.18999999999994</v>
      </c>
      <c r="H18" s="118"/>
    </row>
    <row r="19" spans="1:17" ht="38.25" x14ac:dyDescent="0.25">
      <c r="A19" s="24" t="s">
        <v>19</v>
      </c>
      <c r="B19" s="25">
        <f>((B18-B17)/B17)*100</f>
        <v>17.519631735716235</v>
      </c>
      <c r="C19" s="25">
        <f t="shared" ref="C19:G19" si="3">((C18-C17)/C17)*100</f>
        <v>14.579605455136063</v>
      </c>
      <c r="D19" s="25">
        <f t="shared" si="3"/>
        <v>14.774932216239819</v>
      </c>
      <c r="E19" s="25">
        <f t="shared" si="3"/>
        <v>14.237913092805982</v>
      </c>
      <c r="F19" s="25">
        <f t="shared" si="3"/>
        <v>27.820208651564897</v>
      </c>
      <c r="G19" s="25">
        <f t="shared" si="3"/>
        <v>14.774932216239819</v>
      </c>
    </row>
    <row r="20" spans="1:17" ht="35.25" customHeight="1" x14ac:dyDescent="0.25">
      <c r="A20" s="27" t="s">
        <v>20</v>
      </c>
      <c r="B20" s="121">
        <f>((B18/B9)^(1/9)-1)*100</f>
        <v>0.74810107345895105</v>
      </c>
      <c r="C20" s="121">
        <f t="shared" ref="C20:G20" si="4">((C18/C9)^(1/9)-1)*100</f>
        <v>5.6189109135128312</v>
      </c>
      <c r="D20" s="121">
        <f t="shared" si="4"/>
        <v>5.2044710683929019</v>
      </c>
      <c r="E20" s="121">
        <f t="shared" si="4"/>
        <v>5.484219873006424</v>
      </c>
      <c r="F20" s="121">
        <f t="shared" si="4"/>
        <v>0.47557197026757425</v>
      </c>
      <c r="G20" s="121">
        <f t="shared" si="4"/>
        <v>5.2044710683929019</v>
      </c>
    </row>
    <row r="21" spans="1:17" x14ac:dyDescent="0.25">
      <c r="A21" s="122" t="s">
        <v>21</v>
      </c>
      <c r="B21" s="123"/>
      <c r="C21" s="124"/>
      <c r="D21" s="125"/>
      <c r="E21" s="125"/>
      <c r="F21" s="125"/>
      <c r="G21" s="126"/>
    </row>
    <row r="22" spans="1:17" ht="23.25" customHeight="1" x14ac:dyDescent="0.25">
      <c r="A22" s="127" t="s">
        <v>58</v>
      </c>
      <c r="B22" s="128"/>
      <c r="C22" s="47"/>
      <c r="D22" s="129"/>
      <c r="E22" s="129"/>
      <c r="F22" s="129"/>
      <c r="G22" s="130"/>
    </row>
    <row r="23" spans="1:17" x14ac:dyDescent="0.25">
      <c r="E23" s="131"/>
    </row>
    <row r="24" spans="1:17" x14ac:dyDescent="0.25">
      <c r="D24" s="131"/>
      <c r="E24" s="131"/>
    </row>
    <row r="25" spans="1:17" x14ac:dyDescent="0.25">
      <c r="B25" s="8"/>
      <c r="C25" s="8"/>
      <c r="D25" s="8"/>
      <c r="E25" s="8"/>
      <c r="F25" s="8"/>
      <c r="G25" s="8"/>
    </row>
    <row r="27" spans="1:17" x14ac:dyDescent="0.25"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5"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5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</sheetData>
  <mergeCells count="6">
    <mergeCell ref="A1:G2"/>
    <mergeCell ref="A4:A5"/>
    <mergeCell ref="B4:D4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C23C-759F-4DEB-9B65-D5D4762DE578}">
  <sheetPr>
    <tabColor rgb="FF00B050"/>
  </sheetPr>
  <dimension ref="A1:AH121"/>
  <sheetViews>
    <sheetView topLeftCell="A28" workbookViewId="0">
      <selection activeCell="C43" sqref="C43"/>
    </sheetView>
  </sheetViews>
  <sheetFormatPr defaultRowHeight="15" x14ac:dyDescent="0.25"/>
  <cols>
    <col min="1" max="8" width="12.85546875" customWidth="1"/>
  </cols>
  <sheetData>
    <row r="1" spans="1:34" x14ac:dyDescent="0.25">
      <c r="A1" s="301" t="s">
        <v>59</v>
      </c>
      <c r="B1" s="302"/>
      <c r="C1" s="302"/>
      <c r="D1" s="302"/>
      <c r="E1" s="302"/>
      <c r="F1" s="302"/>
      <c r="G1" s="302"/>
      <c r="H1" s="303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1.25" customHeight="1" x14ac:dyDescent="0.25">
      <c r="A2" s="304"/>
      <c r="B2" s="305"/>
      <c r="C2" s="305"/>
      <c r="D2" s="305"/>
      <c r="E2" s="305"/>
      <c r="F2" s="305"/>
      <c r="G2" s="305"/>
      <c r="H2" s="306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x14ac:dyDescent="0.25">
      <c r="A3" s="261"/>
      <c r="B3" s="262"/>
      <c r="C3" s="262"/>
      <c r="D3" s="262"/>
      <c r="E3" s="316" t="s">
        <v>60</v>
      </c>
      <c r="F3" s="316"/>
      <c r="G3" s="316"/>
      <c r="H3" s="31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5">
      <c r="A4" s="318" t="s">
        <v>61</v>
      </c>
      <c r="B4" s="319" t="s">
        <v>52</v>
      </c>
      <c r="C4" s="319"/>
      <c r="D4" s="319" t="s">
        <v>62</v>
      </c>
      <c r="E4" s="319"/>
      <c r="F4" s="319" t="s">
        <v>63</v>
      </c>
      <c r="G4" s="319"/>
      <c r="H4" s="318" t="s">
        <v>64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 x14ac:dyDescent="0.25">
      <c r="A5" s="318"/>
      <c r="B5" s="132" t="s">
        <v>17</v>
      </c>
      <c r="C5" s="132" t="s">
        <v>65</v>
      </c>
      <c r="D5" s="132" t="s">
        <v>17</v>
      </c>
      <c r="E5" s="132" t="s">
        <v>65</v>
      </c>
      <c r="F5" s="132" t="s">
        <v>17</v>
      </c>
      <c r="G5" s="132" t="s">
        <v>65</v>
      </c>
      <c r="H5" s="3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25">
      <c r="A6" s="133" t="s">
        <v>66</v>
      </c>
      <c r="B6" s="134">
        <v>0.22500000000000001</v>
      </c>
      <c r="C6" s="135">
        <v>0</v>
      </c>
      <c r="D6" s="134">
        <v>0</v>
      </c>
      <c r="E6" s="135">
        <v>0</v>
      </c>
      <c r="F6" s="134">
        <f>B6+D6</f>
        <v>0.22500000000000001</v>
      </c>
      <c r="G6" s="135">
        <f>C6+E6</f>
        <v>0</v>
      </c>
      <c r="H6" s="136" t="s">
        <v>67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25">
      <c r="A7" s="133" t="s">
        <v>68</v>
      </c>
      <c r="B7" s="137">
        <v>0</v>
      </c>
      <c r="C7" s="135">
        <v>6.2E-2</v>
      </c>
      <c r="D7" s="137">
        <v>0</v>
      </c>
      <c r="E7" s="135">
        <v>0</v>
      </c>
      <c r="F7" s="137">
        <f t="shared" ref="F7:G16" si="0">B7+D7</f>
        <v>0</v>
      </c>
      <c r="G7" s="135">
        <f t="shared" si="0"/>
        <v>6.2E-2</v>
      </c>
      <c r="H7" s="138" t="s">
        <v>67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x14ac:dyDescent="0.25">
      <c r="A8" s="133" t="s">
        <v>69</v>
      </c>
      <c r="B8" s="137">
        <v>0</v>
      </c>
      <c r="C8" s="135">
        <v>0.248</v>
      </c>
      <c r="D8" s="137">
        <v>0</v>
      </c>
      <c r="E8" s="135">
        <v>0</v>
      </c>
      <c r="F8" s="137">
        <f t="shared" si="0"/>
        <v>0</v>
      </c>
      <c r="G8" s="135">
        <f t="shared" si="0"/>
        <v>0.248</v>
      </c>
      <c r="H8" s="138" t="s">
        <v>67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x14ac:dyDescent="0.25">
      <c r="A9" s="133" t="s">
        <v>70</v>
      </c>
      <c r="B9" s="137">
        <v>0.23419999999999999</v>
      </c>
      <c r="C9" s="135">
        <v>0.17199999999999999</v>
      </c>
      <c r="D9" s="137">
        <v>0</v>
      </c>
      <c r="E9" s="135">
        <v>0</v>
      </c>
      <c r="F9" s="137">
        <f t="shared" si="0"/>
        <v>0.23419999999999999</v>
      </c>
      <c r="G9" s="135">
        <f t="shared" si="0"/>
        <v>0.17199999999999999</v>
      </c>
      <c r="H9" s="139">
        <f t="shared" ref="H9:H14" si="1">(G9-F9)/F9*100</f>
        <v>-26.558497011101629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25">
      <c r="A10" s="133" t="s">
        <v>71</v>
      </c>
      <c r="B10" s="137">
        <v>1.9011</v>
      </c>
      <c r="C10" s="135">
        <v>3.4459999999999997</v>
      </c>
      <c r="D10" s="137">
        <v>0.59899999999999998</v>
      </c>
      <c r="E10" s="135">
        <v>0.33600000000000002</v>
      </c>
      <c r="F10" s="137">
        <f t="shared" si="0"/>
        <v>2.5000999999999998</v>
      </c>
      <c r="G10" s="135">
        <f t="shared" si="0"/>
        <v>3.7819999999999996</v>
      </c>
      <c r="H10" s="139">
        <f t="shared" si="1"/>
        <v>51.273949042038311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x14ac:dyDescent="0.25">
      <c r="A11" s="133" t="s">
        <v>72</v>
      </c>
      <c r="B11" s="137">
        <v>1.2662600000000002</v>
      </c>
      <c r="C11" s="135">
        <v>2.3120000000000003</v>
      </c>
      <c r="D11" s="137">
        <v>0.27300000000000002</v>
      </c>
      <c r="E11" s="135">
        <v>0.32500000000000001</v>
      </c>
      <c r="F11" s="137">
        <f t="shared" si="0"/>
        <v>1.5392600000000001</v>
      </c>
      <c r="G11" s="135">
        <f t="shared" si="0"/>
        <v>2.6370000000000005</v>
      </c>
      <c r="H11" s="139">
        <f t="shared" si="1"/>
        <v>71.316086950872517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25">
      <c r="A12" s="133" t="s">
        <v>73</v>
      </c>
      <c r="B12" s="137">
        <v>21.932000000000002</v>
      </c>
      <c r="C12" s="135">
        <v>26.103999999999999</v>
      </c>
      <c r="D12" s="137">
        <v>3.8079999999999998</v>
      </c>
      <c r="E12" s="135">
        <v>5.1079999999999997</v>
      </c>
      <c r="F12" s="137">
        <f t="shared" si="0"/>
        <v>25.740000000000002</v>
      </c>
      <c r="G12" s="135">
        <f t="shared" si="0"/>
        <v>31.212</v>
      </c>
      <c r="H12" s="139">
        <f t="shared" si="1"/>
        <v>21.258741258741249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25">
      <c r="A13" s="133" t="s">
        <v>74</v>
      </c>
      <c r="B13" s="137">
        <v>20.1709</v>
      </c>
      <c r="C13" s="135">
        <v>22.482000000000003</v>
      </c>
      <c r="D13" s="137">
        <v>0</v>
      </c>
      <c r="E13" s="135">
        <v>0</v>
      </c>
      <c r="F13" s="137">
        <f t="shared" si="0"/>
        <v>20.1709</v>
      </c>
      <c r="G13" s="135">
        <f t="shared" si="0"/>
        <v>22.482000000000003</v>
      </c>
      <c r="H13" s="139">
        <f t="shared" si="1"/>
        <v>11.457594851989764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25">
      <c r="A14" s="133" t="s">
        <v>75</v>
      </c>
      <c r="B14" s="137">
        <v>1.2922</v>
      </c>
      <c r="C14" s="135">
        <v>0.16500000000000001</v>
      </c>
      <c r="D14" s="137">
        <v>0</v>
      </c>
      <c r="E14" s="135">
        <v>0</v>
      </c>
      <c r="F14" s="137">
        <f t="shared" si="0"/>
        <v>1.2922</v>
      </c>
      <c r="G14" s="135">
        <f t="shared" si="0"/>
        <v>0.16500000000000001</v>
      </c>
      <c r="H14" s="139">
        <f t="shared" si="1"/>
        <v>-87.231078780374546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25">
      <c r="A15" s="133" t="s">
        <v>76</v>
      </c>
      <c r="B15" s="137">
        <v>0</v>
      </c>
      <c r="C15" s="135">
        <v>0</v>
      </c>
      <c r="D15" s="137">
        <v>0</v>
      </c>
      <c r="E15" s="135">
        <v>0</v>
      </c>
      <c r="F15" s="137">
        <f t="shared" si="0"/>
        <v>0</v>
      </c>
      <c r="G15" s="135">
        <f t="shared" si="0"/>
        <v>0</v>
      </c>
      <c r="H15" s="138" t="s">
        <v>67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25">
      <c r="A16" s="133" t="s">
        <v>77</v>
      </c>
      <c r="B16" s="140">
        <v>0</v>
      </c>
      <c r="C16" s="135">
        <v>0</v>
      </c>
      <c r="D16" s="140">
        <v>0</v>
      </c>
      <c r="E16" s="135">
        <v>0</v>
      </c>
      <c r="F16" s="140">
        <f t="shared" si="0"/>
        <v>0</v>
      </c>
      <c r="G16" s="135">
        <f t="shared" si="0"/>
        <v>0</v>
      </c>
      <c r="H16" s="141" t="s">
        <v>67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25">
      <c r="A17" s="142" t="s">
        <v>78</v>
      </c>
      <c r="B17" s="143">
        <f>SUM(B6:B16)</f>
        <v>47.021660000000004</v>
      </c>
      <c r="C17" s="143">
        <f>SUM(C6:C16)</f>
        <v>54.991000000000007</v>
      </c>
      <c r="D17" s="143">
        <f t="shared" ref="D17:G17" si="2">SUM(D6:D16)</f>
        <v>4.68</v>
      </c>
      <c r="E17" s="143">
        <f>SUM(E6:E16)</f>
        <v>5.7690000000000001</v>
      </c>
      <c r="F17" s="143">
        <f>SUM(F6:F16)</f>
        <v>51.701659999999997</v>
      </c>
      <c r="G17" s="143">
        <f t="shared" si="2"/>
        <v>60.76</v>
      </c>
      <c r="H17" s="144">
        <f>(G17-F17)/F17*100</f>
        <v>17.520404567280824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25">
      <c r="A18" s="142" t="s">
        <v>79</v>
      </c>
      <c r="B18" s="143">
        <v>32.227432</v>
      </c>
      <c r="C18" s="143">
        <v>37.595999999999997</v>
      </c>
      <c r="D18" s="143">
        <v>4.6797960000000005</v>
      </c>
      <c r="E18" s="143">
        <v>5.7690000000000001</v>
      </c>
      <c r="F18" s="143">
        <f>B18+D18</f>
        <v>36.907228000000003</v>
      </c>
      <c r="G18" s="143">
        <f>C18+E18</f>
        <v>43.364999999999995</v>
      </c>
      <c r="H18" s="144">
        <f t="shared" ref="H18:H20" si="3">(G18-F18)/F18*100</f>
        <v>17.497309741062079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25">
      <c r="A19" s="142" t="s">
        <v>80</v>
      </c>
      <c r="B19" s="143">
        <v>14.795059999999999</v>
      </c>
      <c r="C19" s="143">
        <v>17.395</v>
      </c>
      <c r="D19" s="143">
        <v>0</v>
      </c>
      <c r="E19" s="143">
        <v>0</v>
      </c>
      <c r="F19" s="143">
        <f>B19+D19</f>
        <v>14.795059999999999</v>
      </c>
      <c r="G19" s="143">
        <f>C19+E19</f>
        <v>17.395</v>
      </c>
      <c r="H19" s="144">
        <f t="shared" si="3"/>
        <v>17.573027753858383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x14ac:dyDescent="0.25">
      <c r="A20" s="142" t="s">
        <v>78</v>
      </c>
      <c r="B20" s="143">
        <f t="shared" ref="B20:F20" si="4">SUM(B18:B19)</f>
        <v>47.022492</v>
      </c>
      <c r="C20" s="143">
        <f>SUM(C18:C19)</f>
        <v>54.991</v>
      </c>
      <c r="D20" s="143">
        <f t="shared" si="4"/>
        <v>4.6797960000000005</v>
      </c>
      <c r="E20" s="143">
        <f>SUM(E18:E19)</f>
        <v>5.7690000000000001</v>
      </c>
      <c r="F20" s="143">
        <f t="shared" si="4"/>
        <v>51.702288000000003</v>
      </c>
      <c r="G20" s="143">
        <f>SUM(G18:G19)</f>
        <v>60.759999999999991</v>
      </c>
      <c r="H20" s="144">
        <f t="shared" si="3"/>
        <v>17.518977109871788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25">
      <c r="A21" s="145" t="s">
        <v>21</v>
      </c>
      <c r="B21" s="146"/>
      <c r="C21" s="147"/>
      <c r="D21" s="147"/>
      <c r="E21" s="147"/>
      <c r="F21" s="148"/>
      <c r="G21" s="148"/>
      <c r="H21" s="14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25">
      <c r="A22" s="299" t="s">
        <v>81</v>
      </c>
      <c r="B22" s="300"/>
      <c r="C22" s="300"/>
      <c r="D22" s="300"/>
      <c r="E22" s="300"/>
      <c r="F22" s="150"/>
      <c r="G22" s="151"/>
      <c r="H22" s="15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25">
      <c r="A23" s="153"/>
      <c r="B23" s="154"/>
      <c r="C23" s="154"/>
      <c r="D23" s="154"/>
      <c r="E23" s="154"/>
      <c r="F23" s="154"/>
      <c r="G23" s="154"/>
      <c r="H23" s="15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25">
      <c r="A24" s="153"/>
      <c r="B24" s="154"/>
      <c r="C24" s="154"/>
      <c r="D24" s="154"/>
      <c r="E24" s="154"/>
      <c r="F24" s="154"/>
      <c r="G24" s="154"/>
      <c r="H24" s="154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25">
      <c r="A25" s="153"/>
      <c r="B25" s="154"/>
      <c r="C25" s="154"/>
      <c r="D25" s="154"/>
      <c r="E25" s="154"/>
      <c r="F25" s="154"/>
      <c r="G25" s="154"/>
      <c r="H25" s="15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25">
      <c r="A26" s="301" t="s">
        <v>82</v>
      </c>
      <c r="B26" s="302"/>
      <c r="C26" s="302"/>
      <c r="D26" s="302"/>
      <c r="E26" s="302"/>
      <c r="F26" s="302"/>
      <c r="G26" s="302"/>
      <c r="H26" s="30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25">
      <c r="A27" s="304"/>
      <c r="B27" s="305"/>
      <c r="C27" s="305"/>
      <c r="D27" s="305"/>
      <c r="E27" s="305"/>
      <c r="F27" s="305"/>
      <c r="G27" s="305"/>
      <c r="H27" s="30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25">
      <c r="A28" s="307" t="s">
        <v>83</v>
      </c>
      <c r="B28" s="308"/>
      <c r="C28" s="308"/>
      <c r="D28" s="308"/>
      <c r="E28" s="308"/>
      <c r="F28" s="308"/>
      <c r="G28" s="308"/>
      <c r="H28" s="30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1.75" customHeight="1" x14ac:dyDescent="0.25">
      <c r="A29" s="310" t="s">
        <v>84</v>
      </c>
      <c r="B29" s="312" t="s">
        <v>52</v>
      </c>
      <c r="C29" s="313"/>
      <c r="D29" s="312" t="s">
        <v>62</v>
      </c>
      <c r="E29" s="313"/>
      <c r="F29" s="312" t="s">
        <v>63</v>
      </c>
      <c r="G29" s="313"/>
      <c r="H29" s="314" t="s">
        <v>64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x14ac:dyDescent="0.25">
      <c r="A30" s="311"/>
      <c r="B30" s="155" t="s">
        <v>17</v>
      </c>
      <c r="C30" s="155" t="s">
        <v>65</v>
      </c>
      <c r="D30" s="155" t="s">
        <v>17</v>
      </c>
      <c r="E30" s="155" t="s">
        <v>65</v>
      </c>
      <c r="F30" s="155" t="s">
        <v>17</v>
      </c>
      <c r="G30" s="155" t="s">
        <v>65</v>
      </c>
      <c r="H30" s="31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25">
      <c r="A31" s="156" t="s">
        <v>85</v>
      </c>
      <c r="B31" s="157">
        <v>0</v>
      </c>
      <c r="C31" s="157">
        <v>1.4999999999999999E-2</v>
      </c>
      <c r="D31" s="158">
        <v>0</v>
      </c>
      <c r="E31" s="159">
        <v>0</v>
      </c>
      <c r="F31" s="160">
        <f>B31+D31</f>
        <v>0</v>
      </c>
      <c r="G31" s="160">
        <f>C31+E31</f>
        <v>1.4999999999999999E-2</v>
      </c>
      <c r="H31" s="161" t="s">
        <v>67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25">
      <c r="A32" s="156" t="s">
        <v>86</v>
      </c>
      <c r="B32" s="162">
        <v>9.4540000000000006E-3</v>
      </c>
      <c r="C32" s="162">
        <v>8.299999999999999E-2</v>
      </c>
      <c r="D32" s="163">
        <v>0</v>
      </c>
      <c r="E32" s="159">
        <v>0</v>
      </c>
      <c r="F32" s="160">
        <f t="shared" ref="F32:G48" si="5">B32+D32</f>
        <v>9.4540000000000006E-3</v>
      </c>
      <c r="G32" s="160">
        <f t="shared" si="5"/>
        <v>8.299999999999999E-2</v>
      </c>
      <c r="H32" s="161" t="s">
        <v>67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25">
      <c r="A33" s="156" t="s">
        <v>87</v>
      </c>
      <c r="B33" s="162">
        <v>2.0121889999999998</v>
      </c>
      <c r="C33" s="162">
        <v>1.7009999999999998</v>
      </c>
      <c r="D33" s="163">
        <v>0</v>
      </c>
      <c r="E33" s="159">
        <v>0</v>
      </c>
      <c r="F33" s="160">
        <f t="shared" si="5"/>
        <v>2.0121889999999998</v>
      </c>
      <c r="G33" s="160">
        <f t="shared" si="5"/>
        <v>1.7009999999999998</v>
      </c>
      <c r="H33" s="164">
        <f t="shared" ref="H33:H49" si="6">(G33-F33)/F33*100</f>
        <v>-15.465197354721646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25">
      <c r="A34" s="156" t="s">
        <v>88</v>
      </c>
      <c r="B34" s="162">
        <v>13.048999999999999</v>
      </c>
      <c r="C34" s="162">
        <v>16.101000000000003</v>
      </c>
      <c r="D34" s="163">
        <v>0</v>
      </c>
      <c r="E34" s="159">
        <v>0</v>
      </c>
      <c r="F34" s="160">
        <f t="shared" si="5"/>
        <v>13.048999999999999</v>
      </c>
      <c r="G34" s="160">
        <f t="shared" si="5"/>
        <v>16.101000000000003</v>
      </c>
      <c r="H34" s="164">
        <f t="shared" si="6"/>
        <v>23.388765422637775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5">
      <c r="A35" s="156" t="s">
        <v>89</v>
      </c>
      <c r="B35" s="162">
        <v>8.6570000000000018</v>
      </c>
      <c r="C35" s="162">
        <v>9.9009999999999998</v>
      </c>
      <c r="D35" s="163">
        <v>0</v>
      </c>
      <c r="E35" s="159">
        <v>0</v>
      </c>
      <c r="F35" s="160">
        <f t="shared" si="5"/>
        <v>8.6570000000000018</v>
      </c>
      <c r="G35" s="160">
        <f t="shared" si="5"/>
        <v>9.9009999999999998</v>
      </c>
      <c r="H35" s="164">
        <f t="shared" si="6"/>
        <v>14.369874090331496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5">
      <c r="A36" s="156" t="s">
        <v>90</v>
      </c>
      <c r="B36" s="162">
        <v>5.1260129999999995</v>
      </c>
      <c r="C36" s="162">
        <v>6.4290000000000003</v>
      </c>
      <c r="D36" s="163">
        <v>0.36552247999999998</v>
      </c>
      <c r="E36" s="160">
        <v>0.125</v>
      </c>
      <c r="F36" s="160">
        <f t="shared" si="5"/>
        <v>5.4915354799999996</v>
      </c>
      <c r="G36" s="160">
        <f t="shared" si="5"/>
        <v>6.5540000000000003</v>
      </c>
      <c r="H36" s="164">
        <f t="shared" si="6"/>
        <v>19.347312311273654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5">
      <c r="A37" s="156" t="s">
        <v>91</v>
      </c>
      <c r="B37" s="162">
        <v>40.208596</v>
      </c>
      <c r="C37" s="162">
        <v>45.799000000000007</v>
      </c>
      <c r="D37" s="165">
        <v>0.53350799999999998</v>
      </c>
      <c r="E37" s="160">
        <v>0.60599999999999998</v>
      </c>
      <c r="F37" s="160">
        <f t="shared" si="5"/>
        <v>40.742103999999998</v>
      </c>
      <c r="G37" s="160">
        <f t="shared" si="5"/>
        <v>46.405000000000008</v>
      </c>
      <c r="H37" s="164">
        <f t="shared" si="6"/>
        <v>13.899370538153875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A38" s="156" t="s">
        <v>92</v>
      </c>
      <c r="B38" s="162">
        <v>46.236158000000003</v>
      </c>
      <c r="C38" s="162">
        <v>53.195</v>
      </c>
      <c r="D38" s="165">
        <v>0.16600000000000001</v>
      </c>
      <c r="E38" s="160">
        <v>0.46400000000000002</v>
      </c>
      <c r="F38" s="160">
        <f t="shared" si="5"/>
        <v>46.402158</v>
      </c>
      <c r="G38" s="160">
        <f t="shared" si="5"/>
        <v>53.658999999999999</v>
      </c>
      <c r="H38" s="164">
        <f t="shared" si="6"/>
        <v>15.639018340483213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A39" s="156" t="s">
        <v>93</v>
      </c>
      <c r="B39" s="162">
        <v>43.597030999999994</v>
      </c>
      <c r="C39" s="162">
        <v>51.521000000000001</v>
      </c>
      <c r="D39" s="165">
        <v>0</v>
      </c>
      <c r="E39" s="160">
        <v>0</v>
      </c>
      <c r="F39" s="160">
        <f t="shared" si="5"/>
        <v>43.597030999999994</v>
      </c>
      <c r="G39" s="160">
        <f t="shared" si="5"/>
        <v>51.521000000000001</v>
      </c>
      <c r="H39" s="164">
        <f t="shared" si="6"/>
        <v>18.175478509075553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A40" s="156" t="s">
        <v>94</v>
      </c>
      <c r="B40" s="162">
        <v>53.152509999999999</v>
      </c>
      <c r="C40" s="162">
        <v>64.880999999999986</v>
      </c>
      <c r="D40" s="165">
        <v>9.2734453000000006</v>
      </c>
      <c r="E40" s="160">
        <v>9.9489999999999998</v>
      </c>
      <c r="F40" s="160">
        <f t="shared" si="5"/>
        <v>62.425955299999998</v>
      </c>
      <c r="G40" s="160">
        <f t="shared" si="5"/>
        <v>74.829999999999984</v>
      </c>
      <c r="H40" s="164">
        <f t="shared" si="6"/>
        <v>19.870011825033274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5">
      <c r="A41" s="156" t="s">
        <v>95</v>
      </c>
      <c r="B41" s="162">
        <v>209.27070499999999</v>
      </c>
      <c r="C41" s="162">
        <v>236.81299999999999</v>
      </c>
      <c r="D41" s="165">
        <v>13.820088</v>
      </c>
      <c r="E41" s="160">
        <v>12.637999999999998</v>
      </c>
      <c r="F41" s="160">
        <f t="shared" si="5"/>
        <v>223.09079299999999</v>
      </c>
      <c r="G41" s="160">
        <f t="shared" si="5"/>
        <v>249.45099999999999</v>
      </c>
      <c r="H41" s="164">
        <f t="shared" si="6"/>
        <v>11.815909856934347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A42" s="156" t="s">
        <v>96</v>
      </c>
      <c r="B42" s="162">
        <v>76.926283726999998</v>
      </c>
      <c r="C42" s="162">
        <v>88.777000000000015</v>
      </c>
      <c r="D42" s="165">
        <v>0.6992179999999999</v>
      </c>
      <c r="E42" s="160">
        <v>2.3149999999999995</v>
      </c>
      <c r="F42" s="160">
        <f t="shared" si="5"/>
        <v>77.625501727</v>
      </c>
      <c r="G42" s="160">
        <f t="shared" si="5"/>
        <v>91.092000000000013</v>
      </c>
      <c r="H42" s="164">
        <f t="shared" si="6"/>
        <v>17.348033794821895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A43" s="156" t="s">
        <v>97</v>
      </c>
      <c r="B43" s="162">
        <v>99.991293269999986</v>
      </c>
      <c r="C43" s="162">
        <v>102.575</v>
      </c>
      <c r="D43" s="163">
        <v>0.36678200000000005</v>
      </c>
      <c r="E43" s="159">
        <v>1.8239999999999998</v>
      </c>
      <c r="F43" s="160">
        <f t="shared" si="5"/>
        <v>100.35807526999999</v>
      </c>
      <c r="G43" s="160">
        <f t="shared" si="5"/>
        <v>104.399</v>
      </c>
      <c r="H43" s="164">
        <f t="shared" si="6"/>
        <v>4.0265068048868482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5">
      <c r="A44" s="156" t="s">
        <v>98</v>
      </c>
      <c r="B44" s="162">
        <v>80.682340000000011</v>
      </c>
      <c r="C44" s="162">
        <v>92.79</v>
      </c>
      <c r="D44" s="165">
        <v>0.50143499999999996</v>
      </c>
      <c r="E44" s="159">
        <v>5.3559999999999999</v>
      </c>
      <c r="F44" s="160">
        <f t="shared" si="5"/>
        <v>81.183775000000011</v>
      </c>
      <c r="G44" s="160">
        <f t="shared" si="5"/>
        <v>98.146000000000001</v>
      </c>
      <c r="H44" s="164">
        <f t="shared" si="6"/>
        <v>20.893614518418229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5">
      <c r="A45" s="156" t="s">
        <v>99</v>
      </c>
      <c r="B45" s="162">
        <v>14.046934</v>
      </c>
      <c r="C45" s="162">
        <v>23.695999999999994</v>
      </c>
      <c r="D45" s="163">
        <v>0</v>
      </c>
      <c r="E45" s="159">
        <v>0</v>
      </c>
      <c r="F45" s="160">
        <f t="shared" si="5"/>
        <v>14.046934</v>
      </c>
      <c r="G45" s="160">
        <f t="shared" si="5"/>
        <v>23.695999999999994</v>
      </c>
      <c r="H45" s="164">
        <f t="shared" si="6"/>
        <v>68.691616263022198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5">
      <c r="A46" s="156" t="s">
        <v>100</v>
      </c>
      <c r="B46" s="162">
        <v>7.4421149999999994</v>
      </c>
      <c r="C46" s="162">
        <v>4.2770000000000001</v>
      </c>
      <c r="D46" s="163">
        <v>0</v>
      </c>
      <c r="E46" s="159">
        <v>0</v>
      </c>
      <c r="F46" s="160">
        <f t="shared" si="5"/>
        <v>7.4421149999999994</v>
      </c>
      <c r="G46" s="160">
        <f t="shared" si="5"/>
        <v>4.2770000000000001</v>
      </c>
      <c r="H46" s="164">
        <f t="shared" si="6"/>
        <v>-42.529778161181326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5">
      <c r="A47" s="156" t="s">
        <v>101</v>
      </c>
      <c r="B47" s="162">
        <v>1.1340999999999999E-2</v>
      </c>
      <c r="C47" s="162">
        <v>0.22600000000000001</v>
      </c>
      <c r="D47" s="163">
        <v>0.36349799999999999</v>
      </c>
      <c r="E47" s="159">
        <v>0.28299999999999997</v>
      </c>
      <c r="F47" s="160">
        <f t="shared" si="5"/>
        <v>0.37483899999999998</v>
      </c>
      <c r="G47" s="160">
        <f t="shared" si="5"/>
        <v>0.50900000000000001</v>
      </c>
      <c r="H47" s="164">
        <f t="shared" si="6"/>
        <v>35.791633207857245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5">
      <c r="A48" s="166" t="s">
        <v>102</v>
      </c>
      <c r="B48" s="167">
        <v>0</v>
      </c>
      <c r="C48" s="167">
        <v>0.09</v>
      </c>
      <c r="D48" s="168">
        <v>0</v>
      </c>
      <c r="E48" s="168">
        <v>0</v>
      </c>
      <c r="F48" s="160">
        <f t="shared" si="5"/>
        <v>0</v>
      </c>
      <c r="G48" s="160">
        <f>C48+E48</f>
        <v>0.09</v>
      </c>
      <c r="H48" s="169" t="s">
        <v>67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A49" s="142" t="s">
        <v>78</v>
      </c>
      <c r="B49" s="170">
        <f>SUM(B31:B48)</f>
        <v>700.41896299699988</v>
      </c>
      <c r="C49" s="170">
        <f>SUM(C31:C48)</f>
        <v>798.87000000000012</v>
      </c>
      <c r="D49" s="170">
        <f t="shared" ref="D49:E49" si="7">SUM(D31:D48)</f>
        <v>26.089496780000001</v>
      </c>
      <c r="E49" s="170">
        <f t="shared" si="7"/>
        <v>33.559999999999995</v>
      </c>
      <c r="F49" s="143">
        <f>SUM(F31:F48)</f>
        <v>726.50845977699976</v>
      </c>
      <c r="G49" s="143">
        <f>SUM(G31:G48)</f>
        <v>832.43000000000006</v>
      </c>
      <c r="H49" s="171">
        <f t="shared" si="6"/>
        <v>14.579532942467416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5">
      <c r="A50" s="172" t="s">
        <v>21</v>
      </c>
      <c r="B50" s="263"/>
      <c r="C50" s="173"/>
      <c r="D50" s="173"/>
      <c r="E50" s="173"/>
      <c r="F50" s="174"/>
      <c r="G50" s="174"/>
      <c r="H50" s="175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27" customHeight="1" x14ac:dyDescent="0.25">
      <c r="A51" s="299" t="s">
        <v>103</v>
      </c>
      <c r="B51" s="300"/>
      <c r="C51" s="300"/>
      <c r="D51" s="300"/>
      <c r="E51" s="300"/>
      <c r="F51" s="176"/>
      <c r="G51" s="176"/>
      <c r="H51" s="177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5"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5"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5"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5"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5"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5"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5"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5"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5"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5"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5"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5"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5"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9:34" x14ac:dyDescent="0.25"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9:34" x14ac:dyDescent="0.25"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9:34" x14ac:dyDescent="0.25"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9:34" x14ac:dyDescent="0.25"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9:34" x14ac:dyDescent="0.25"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9:34" x14ac:dyDescent="0.25"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9:34" x14ac:dyDescent="0.25"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9:34" x14ac:dyDescent="0.25"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9:34" x14ac:dyDescent="0.25"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9:34" x14ac:dyDescent="0.25"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9:34" x14ac:dyDescent="0.25"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9:34" x14ac:dyDescent="0.25"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9:34" x14ac:dyDescent="0.25"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9:34" x14ac:dyDescent="0.25"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9:34" x14ac:dyDescent="0.2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9:34" x14ac:dyDescent="0.2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9:34" x14ac:dyDescent="0.2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9:34" x14ac:dyDescent="0.2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9:34" x14ac:dyDescent="0.2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9:34" x14ac:dyDescent="0.2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9:34" x14ac:dyDescent="0.2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9:34" x14ac:dyDescent="0.25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9:34" x14ac:dyDescent="0.2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9:34" x14ac:dyDescent="0.25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9:34" x14ac:dyDescent="0.25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9:34" x14ac:dyDescent="0.25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9:34" x14ac:dyDescent="0.25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9:34" x14ac:dyDescent="0.25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9:34" x14ac:dyDescent="0.25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9:34" x14ac:dyDescent="0.25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9:34" x14ac:dyDescent="0.25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9:34" x14ac:dyDescent="0.25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9:34" x14ac:dyDescent="0.25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9:34" x14ac:dyDescent="0.25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9:34" x14ac:dyDescent="0.25"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9:34" x14ac:dyDescent="0.25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9:34" x14ac:dyDescent="0.25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9:34" x14ac:dyDescent="0.25"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9:34" x14ac:dyDescent="0.25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9:34" x14ac:dyDescent="0.25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9:34" x14ac:dyDescent="0.25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9:34" x14ac:dyDescent="0.25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9:34" x14ac:dyDescent="0.25"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9:34" x14ac:dyDescent="0.25"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9:34" x14ac:dyDescent="0.25"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9:34" x14ac:dyDescent="0.25"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9:34" x14ac:dyDescent="0.25"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9:34" x14ac:dyDescent="0.25"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9:34" x14ac:dyDescent="0.25"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9:34" x14ac:dyDescent="0.25"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9:34" x14ac:dyDescent="0.25"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9:34" x14ac:dyDescent="0.25"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9:34" x14ac:dyDescent="0.25"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9:34" x14ac:dyDescent="0.25"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9:34" x14ac:dyDescent="0.25"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9:34" x14ac:dyDescent="0.25"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9:34" x14ac:dyDescent="0.25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</sheetData>
  <mergeCells count="16">
    <mergeCell ref="A1:H2"/>
    <mergeCell ref="E3:H3"/>
    <mergeCell ref="A4:A5"/>
    <mergeCell ref="B4:C4"/>
    <mergeCell ref="D4:E4"/>
    <mergeCell ref="F4:G4"/>
    <mergeCell ref="H4:H5"/>
    <mergeCell ref="A51:E51"/>
    <mergeCell ref="A22:E22"/>
    <mergeCell ref="A26:H27"/>
    <mergeCell ref="A28:H28"/>
    <mergeCell ref="A29:A30"/>
    <mergeCell ref="B29:C29"/>
    <mergeCell ref="D29:E29"/>
    <mergeCell ref="F29:G29"/>
    <mergeCell ref="H29:H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7FBD-A484-4FA7-BB99-975C733B8852}">
  <sheetPr>
    <tabColor rgb="FF00B050"/>
  </sheetPr>
  <dimension ref="A1:AY51"/>
  <sheetViews>
    <sheetView showGridLines="0" zoomScaleNormal="100" workbookViewId="0">
      <selection activeCell="Q13" sqref="Q13"/>
    </sheetView>
  </sheetViews>
  <sheetFormatPr defaultRowHeight="15" x14ac:dyDescent="0.25"/>
  <cols>
    <col min="1" max="1" width="17.5703125" customWidth="1"/>
    <col min="2" max="2" width="12" customWidth="1"/>
    <col min="3" max="3" width="13" customWidth="1"/>
    <col min="4" max="5" width="11.7109375" customWidth="1"/>
    <col min="6" max="6" width="11" customWidth="1"/>
    <col min="7" max="7" width="10.42578125" customWidth="1"/>
    <col min="8" max="9" width="8.7109375" customWidth="1"/>
    <col min="10" max="10" width="10.140625" customWidth="1"/>
    <col min="11" max="11" width="11" customWidth="1"/>
    <col min="12" max="12" width="10" customWidth="1"/>
    <col min="13" max="13" width="12.42578125" customWidth="1"/>
    <col min="14" max="15" width="8.7109375" customWidth="1"/>
    <col min="16" max="16" width="10.42578125" customWidth="1"/>
    <col min="17" max="17" width="19" customWidth="1"/>
    <col min="33" max="33" width="11.7109375" customWidth="1"/>
    <col min="34" max="36" width="7.42578125" customWidth="1"/>
    <col min="37" max="37" width="7.42578125" style="178" customWidth="1"/>
    <col min="38" max="46" width="7.42578125" customWidth="1"/>
    <col min="47" max="47" width="8.28515625" style="178" customWidth="1"/>
    <col min="48" max="48" width="9.140625" style="178"/>
  </cols>
  <sheetData>
    <row r="1" spans="1:51" ht="21.75" customHeight="1" x14ac:dyDescent="0.25">
      <c r="A1" s="264" t="s">
        <v>104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</row>
    <row r="2" spans="1:51" ht="15.75" x14ac:dyDescent="0.25">
      <c r="A2" s="179"/>
      <c r="B2" s="180"/>
      <c r="C2" s="180"/>
      <c r="D2" s="180"/>
      <c r="E2" s="180"/>
      <c r="F2" s="180"/>
      <c r="G2" s="180"/>
      <c r="H2" s="181"/>
      <c r="I2" s="181"/>
      <c r="J2" s="181"/>
      <c r="K2" s="180"/>
      <c r="L2" s="180"/>
      <c r="M2" s="180"/>
      <c r="N2" s="180"/>
      <c r="O2" s="180"/>
      <c r="P2" s="180"/>
      <c r="Q2" s="182" t="s">
        <v>105</v>
      </c>
    </row>
    <row r="3" spans="1:51" ht="16.899999999999999" customHeight="1" x14ac:dyDescent="0.25">
      <c r="A3" s="280" t="s">
        <v>1</v>
      </c>
      <c r="B3" s="320" t="s">
        <v>106</v>
      </c>
      <c r="C3" s="320"/>
      <c r="D3" s="320"/>
      <c r="E3" s="320"/>
      <c r="F3" s="320" t="s">
        <v>107</v>
      </c>
      <c r="G3" s="320"/>
      <c r="H3" s="320"/>
      <c r="I3" s="320"/>
      <c r="J3" s="320"/>
      <c r="K3" s="298" t="s">
        <v>108</v>
      </c>
      <c r="L3" s="298"/>
      <c r="M3" s="298"/>
      <c r="N3" s="298"/>
      <c r="O3" s="298"/>
      <c r="P3" s="298" t="s">
        <v>109</v>
      </c>
      <c r="Q3" s="298" t="s">
        <v>35</v>
      </c>
    </row>
    <row r="4" spans="1:51" ht="17.45" customHeight="1" x14ac:dyDescent="0.25">
      <c r="A4" s="294"/>
      <c r="B4" s="7" t="s">
        <v>110</v>
      </c>
      <c r="C4" s="7" t="s">
        <v>111</v>
      </c>
      <c r="D4" s="7" t="s">
        <v>112</v>
      </c>
      <c r="E4" s="7" t="s">
        <v>35</v>
      </c>
      <c r="F4" s="7" t="s">
        <v>113</v>
      </c>
      <c r="G4" s="7" t="s">
        <v>114</v>
      </c>
      <c r="H4" s="7" t="s">
        <v>115</v>
      </c>
      <c r="I4" s="7" t="s">
        <v>116</v>
      </c>
      <c r="J4" s="7" t="s">
        <v>35</v>
      </c>
      <c r="K4" s="7" t="s">
        <v>117</v>
      </c>
      <c r="L4" s="7" t="s">
        <v>118</v>
      </c>
      <c r="M4" s="7" t="s">
        <v>119</v>
      </c>
      <c r="N4" s="7" t="s">
        <v>120</v>
      </c>
      <c r="O4" s="7"/>
      <c r="P4" s="298"/>
      <c r="Q4" s="298"/>
    </row>
    <row r="5" spans="1:51" s="186" customFormat="1" ht="27" customHeight="1" x14ac:dyDescent="0.25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83">
        <v>6</v>
      </c>
      <c r="G5" s="183">
        <v>7</v>
      </c>
      <c r="H5" s="183">
        <v>8</v>
      </c>
      <c r="I5" s="183">
        <v>9</v>
      </c>
      <c r="J5" s="183">
        <v>10</v>
      </c>
      <c r="K5" s="183">
        <v>11</v>
      </c>
      <c r="L5" s="183">
        <v>12</v>
      </c>
      <c r="M5" s="183">
        <v>12</v>
      </c>
      <c r="N5" s="183">
        <v>14</v>
      </c>
      <c r="O5" s="183">
        <v>15</v>
      </c>
      <c r="P5" s="183">
        <v>16</v>
      </c>
      <c r="Q5" s="184" t="s">
        <v>121</v>
      </c>
      <c r="R5" s="185"/>
    </row>
    <row r="6" spans="1:51" s="186" customFormat="1" ht="14.25" hidden="1" customHeight="1" x14ac:dyDescent="0.2">
      <c r="A6" s="187" t="s">
        <v>7</v>
      </c>
      <c r="B6" s="113">
        <v>9.5500000000000007</v>
      </c>
      <c r="C6" s="112">
        <v>27.19</v>
      </c>
      <c r="D6" s="112">
        <v>18.829999999999998</v>
      </c>
      <c r="E6" s="112">
        <f>SUM(B6:D6)</f>
        <v>55.57</v>
      </c>
      <c r="F6" s="112">
        <v>7.86</v>
      </c>
      <c r="G6" s="112">
        <v>10.06</v>
      </c>
      <c r="H6" s="112">
        <v>82.88</v>
      </c>
      <c r="I6" s="112">
        <v>0.5</v>
      </c>
      <c r="J6" s="112">
        <f>SUM(F6:I6)</f>
        <v>101.3</v>
      </c>
      <c r="K6" s="112">
        <v>18.432624000000001</v>
      </c>
      <c r="L6" s="112">
        <v>1.0276050000000001</v>
      </c>
      <c r="M6" s="112">
        <v>7.8369999999999997</v>
      </c>
      <c r="N6" s="112">
        <v>4.6100000000000003</v>
      </c>
      <c r="O6" s="112">
        <f>SUM(K6:N6)</f>
        <v>31.907229000000001</v>
      </c>
      <c r="P6" s="112">
        <v>14.428854000000001</v>
      </c>
      <c r="Q6" s="112">
        <f>SUM(E6,J6,O6,P6)</f>
        <v>203.20608300000001</v>
      </c>
      <c r="R6" s="188"/>
    </row>
    <row r="7" spans="1:51" hidden="1" x14ac:dyDescent="0.25">
      <c r="A7" s="187" t="s">
        <v>8</v>
      </c>
      <c r="B7" s="113">
        <v>9.82</v>
      </c>
      <c r="C7" s="112">
        <v>30.12</v>
      </c>
      <c r="D7" s="112">
        <v>19.02</v>
      </c>
      <c r="E7" s="112">
        <f t="shared" ref="E7:E17" si="0">SUM(B7:D7)</f>
        <v>58.959999999999994</v>
      </c>
      <c r="F7" s="112">
        <v>7.97</v>
      </c>
      <c r="G7" s="112">
        <v>10.09</v>
      </c>
      <c r="H7" s="112">
        <v>91.1</v>
      </c>
      <c r="I7" s="112">
        <v>0.4</v>
      </c>
      <c r="J7" s="112">
        <f t="shared" ref="J7:J17" si="1">SUM(F7:I7)</f>
        <v>109.56</v>
      </c>
      <c r="K7" s="112">
        <v>15.053996</v>
      </c>
      <c r="L7" s="112">
        <v>0.89617800000000003</v>
      </c>
      <c r="M7" s="112">
        <v>10.943348</v>
      </c>
      <c r="N7" s="112">
        <v>4.6701059999999996</v>
      </c>
      <c r="O7" s="112">
        <f t="shared" ref="O7:O17" si="2">SUM(K7:N7)</f>
        <v>31.563628000000001</v>
      </c>
      <c r="P7" s="112">
        <v>17.650455000000051</v>
      </c>
      <c r="Q7" s="112">
        <f t="shared" ref="Q7:Q17" si="3">SUM(E7,J7,O7,P7)</f>
        <v>217.73408300000003</v>
      </c>
      <c r="R7" s="188"/>
      <c r="S7" s="189"/>
    </row>
    <row r="8" spans="1:51" x14ac:dyDescent="0.25">
      <c r="A8" s="187" t="s">
        <v>9</v>
      </c>
      <c r="B8" s="113">
        <v>10.030460999999999</v>
      </c>
      <c r="C8" s="112">
        <v>30.275245999999999</v>
      </c>
      <c r="D8" s="112">
        <v>18.505306000000001</v>
      </c>
      <c r="E8" s="112">
        <f t="shared" si="0"/>
        <v>58.811013000000003</v>
      </c>
      <c r="F8" s="112">
        <v>7.4182599999999992</v>
      </c>
      <c r="G8" s="112">
        <v>11.219522999999999</v>
      </c>
      <c r="H8" s="112">
        <v>93.758554000000004</v>
      </c>
      <c r="I8" s="112">
        <v>0.42289299999999996</v>
      </c>
      <c r="J8" s="112">
        <f t="shared" si="1"/>
        <v>112.81923</v>
      </c>
      <c r="K8" s="112">
        <v>13.405396999999999</v>
      </c>
      <c r="L8" s="112">
        <v>0.94092600000000004</v>
      </c>
      <c r="M8" s="112">
        <v>12.067836999999999</v>
      </c>
      <c r="N8" s="112">
        <v>4.7852299999999994</v>
      </c>
      <c r="O8" s="112">
        <f t="shared" si="2"/>
        <v>31.199389999999994</v>
      </c>
      <c r="P8" s="112">
        <v>17.926698000000016</v>
      </c>
      <c r="Q8" s="112">
        <f t="shared" si="3"/>
        <v>220.75633100000002</v>
      </c>
      <c r="R8" s="188"/>
      <c r="S8" s="189"/>
    </row>
    <row r="9" spans="1:51" x14ac:dyDescent="0.25">
      <c r="A9" s="187" t="s">
        <v>10</v>
      </c>
      <c r="B9" s="113">
        <v>9.839874</v>
      </c>
      <c r="C9" s="112">
        <v>32.325378999999998</v>
      </c>
      <c r="D9" s="112">
        <v>17.390539</v>
      </c>
      <c r="E9" s="112">
        <f t="shared" si="0"/>
        <v>59.555791999999997</v>
      </c>
      <c r="F9" s="112">
        <v>7.5586949999999993</v>
      </c>
      <c r="G9" s="112">
        <v>11.103161</v>
      </c>
      <c r="H9" s="112">
        <v>94.427589999999995</v>
      </c>
      <c r="I9" s="112">
        <v>0.35787000000000002</v>
      </c>
      <c r="J9" s="112">
        <f t="shared" si="1"/>
        <v>113.447316</v>
      </c>
      <c r="K9" s="112">
        <v>11.91933</v>
      </c>
      <c r="L9" s="112">
        <v>0.94559000000000004</v>
      </c>
      <c r="M9" s="112">
        <v>12.447884999999999</v>
      </c>
      <c r="N9" s="112">
        <v>4.632053</v>
      </c>
      <c r="O9" s="112">
        <f t="shared" si="2"/>
        <v>29.944857999999996</v>
      </c>
      <c r="P9" s="112">
        <v>18.187565999999975</v>
      </c>
      <c r="Q9" s="112">
        <f t="shared" si="3"/>
        <v>221.13553199999998</v>
      </c>
      <c r="R9" s="188"/>
      <c r="S9" s="189"/>
    </row>
    <row r="10" spans="1:51" x14ac:dyDescent="0.25">
      <c r="A10" s="187" t="s">
        <v>11</v>
      </c>
      <c r="B10" s="113">
        <v>10.567958000000001</v>
      </c>
      <c r="C10" s="112">
        <v>35.321118000000006</v>
      </c>
      <c r="D10" s="112">
        <v>17.860611000000002</v>
      </c>
      <c r="E10" s="112">
        <f t="shared" si="0"/>
        <v>63.749687000000009</v>
      </c>
      <c r="F10" s="112">
        <v>7.5029899999999996</v>
      </c>
      <c r="G10" s="112">
        <v>11.788736999999999</v>
      </c>
      <c r="H10" s="112">
        <v>98.587811000000002</v>
      </c>
      <c r="I10" s="112">
        <v>0.428786</v>
      </c>
      <c r="J10" s="112">
        <f t="shared" si="1"/>
        <v>118.308324</v>
      </c>
      <c r="K10" s="112">
        <v>9.727411</v>
      </c>
      <c r="L10" s="112">
        <v>1.036856</v>
      </c>
      <c r="M10" s="112">
        <v>13.321928</v>
      </c>
      <c r="N10" s="112">
        <v>5.1572749999999994</v>
      </c>
      <c r="O10" s="112">
        <f t="shared" si="2"/>
        <v>29.243469999999999</v>
      </c>
      <c r="P10" s="112">
        <v>20.621807999999987</v>
      </c>
      <c r="Q10" s="112">
        <f t="shared" si="3"/>
        <v>231.92328900000001</v>
      </c>
      <c r="R10" s="188"/>
      <c r="S10" s="189"/>
      <c r="W10" s="190"/>
      <c r="X10" s="190"/>
      <c r="Y10" s="190"/>
      <c r="Z10" s="190"/>
      <c r="AA10" s="190"/>
      <c r="AB10" s="190"/>
      <c r="AC10" s="190"/>
      <c r="AD10" s="10"/>
    </row>
    <row r="11" spans="1:51" x14ac:dyDescent="0.25">
      <c r="A11" s="187" t="s">
        <v>12</v>
      </c>
      <c r="B11" s="113">
        <v>11.325801999999999</v>
      </c>
      <c r="C11" s="112">
        <v>36.593313999999999</v>
      </c>
      <c r="D11" s="112">
        <v>19.945951000000001</v>
      </c>
      <c r="E11" s="112">
        <f t="shared" si="0"/>
        <v>67.86506700000001</v>
      </c>
      <c r="F11" s="112">
        <v>6.0408670000000004</v>
      </c>
      <c r="G11" s="112">
        <v>13.830959</v>
      </c>
      <c r="H11" s="112">
        <v>102.484105</v>
      </c>
      <c r="I11" s="112">
        <v>0.62896400000000008</v>
      </c>
      <c r="J11" s="112">
        <f t="shared" si="1"/>
        <v>122.98489499999999</v>
      </c>
      <c r="K11" s="112">
        <v>9.9619260000000001</v>
      </c>
      <c r="L11" s="112">
        <v>1.0287760000000001</v>
      </c>
      <c r="M11" s="112">
        <v>13.935638000000001</v>
      </c>
      <c r="N11" s="112">
        <v>5.1853810000000005</v>
      </c>
      <c r="O11" s="112">
        <f t="shared" si="2"/>
        <v>30.111721000000003</v>
      </c>
      <c r="P11" s="112">
        <v>22.589137999999963</v>
      </c>
      <c r="Q11" s="112">
        <f t="shared" si="3"/>
        <v>243.55082099999996</v>
      </c>
      <c r="R11" s="188"/>
      <c r="S11" s="189"/>
      <c r="W11" s="10"/>
      <c r="X11" s="10"/>
      <c r="Y11" s="10"/>
      <c r="Z11" s="10"/>
      <c r="AA11" s="10"/>
      <c r="AB11" s="10"/>
      <c r="AC11" s="10"/>
      <c r="AD11" s="10"/>
    </row>
    <row r="12" spans="1:51" ht="15" customHeight="1" x14ac:dyDescent="0.25">
      <c r="A12" s="187" t="s">
        <v>13</v>
      </c>
      <c r="B12" s="113">
        <v>12.38018181</v>
      </c>
      <c r="C12" s="113">
        <v>37.783917000000002</v>
      </c>
      <c r="D12" s="113">
        <v>20.005728638000004</v>
      </c>
      <c r="E12" s="112">
        <f t="shared" si="0"/>
        <v>70.169827448000007</v>
      </c>
      <c r="F12" s="113">
        <v>4.4078900700000005</v>
      </c>
      <c r="G12" s="113">
        <v>14.594440000000001</v>
      </c>
      <c r="H12" s="113">
        <v>107.90377368</v>
      </c>
      <c r="I12" s="113">
        <v>0.56170000000000009</v>
      </c>
      <c r="J12" s="112">
        <f t="shared" si="1"/>
        <v>127.46780375</v>
      </c>
      <c r="K12" s="113">
        <v>9.4864374700000003</v>
      </c>
      <c r="L12" s="113">
        <v>1.035817</v>
      </c>
      <c r="M12" s="113">
        <v>14.753651</v>
      </c>
      <c r="N12" s="113">
        <v>5.2766159999999998</v>
      </c>
      <c r="O12" s="112">
        <f t="shared" si="2"/>
        <v>30.552521469999999</v>
      </c>
      <c r="P12" s="113">
        <v>26.214585331999984</v>
      </c>
      <c r="Q12" s="112">
        <f t="shared" si="3"/>
        <v>254.40473799999998</v>
      </c>
      <c r="R12" s="188"/>
      <c r="S12" s="189"/>
      <c r="W12" s="10"/>
      <c r="X12" s="10"/>
      <c r="Y12" s="10"/>
      <c r="Z12" s="10"/>
      <c r="AA12" s="10"/>
      <c r="AB12" s="10"/>
      <c r="AC12" s="10"/>
      <c r="AD12" s="10"/>
    </row>
    <row r="13" spans="1:51" x14ac:dyDescent="0.25">
      <c r="A13" s="191" t="s">
        <v>14</v>
      </c>
      <c r="B13" s="117">
        <v>12.786385000000001</v>
      </c>
      <c r="C13" s="117">
        <v>38.039338999999998</v>
      </c>
      <c r="D13" s="117">
        <v>19.785876000000002</v>
      </c>
      <c r="E13" s="112">
        <f t="shared" si="0"/>
        <v>70.61160000000001</v>
      </c>
      <c r="F13" s="117">
        <v>4.0715830000000004</v>
      </c>
      <c r="G13" s="117">
        <v>15.478732000000001</v>
      </c>
      <c r="H13" s="117">
        <v>110.53495299999999</v>
      </c>
      <c r="I13" s="117">
        <v>0.70151300000000005</v>
      </c>
      <c r="J13" s="112">
        <f t="shared" si="1"/>
        <v>130.78678099999999</v>
      </c>
      <c r="K13" s="117">
        <v>10.032171</v>
      </c>
      <c r="L13" s="117">
        <v>0.948963</v>
      </c>
      <c r="M13" s="117">
        <v>14.676219999999999</v>
      </c>
      <c r="N13" s="117">
        <v>5.802924</v>
      </c>
      <c r="O13" s="112">
        <f t="shared" si="2"/>
        <v>31.460277999999999</v>
      </c>
      <c r="P13" s="117">
        <v>29.502610000000004</v>
      </c>
      <c r="Q13" s="112">
        <f t="shared" si="3"/>
        <v>262.36126899999999</v>
      </c>
      <c r="R13" s="188"/>
      <c r="S13" s="189"/>
      <c r="W13" s="10"/>
      <c r="X13" s="10"/>
      <c r="Y13" s="10"/>
      <c r="Z13" s="10"/>
      <c r="AA13" s="10"/>
      <c r="AB13" s="10"/>
      <c r="AC13" s="10"/>
      <c r="AD13" s="10"/>
    </row>
    <row r="14" spans="1:51" x14ac:dyDescent="0.25">
      <c r="A14" s="191" t="s">
        <v>37</v>
      </c>
      <c r="B14" s="117">
        <v>12.823300999999999</v>
      </c>
      <c r="C14" s="117">
        <v>38.616482000000005</v>
      </c>
      <c r="D14" s="117">
        <v>20.678657999999999</v>
      </c>
      <c r="E14" s="112">
        <f t="shared" si="0"/>
        <v>72.118441000000004</v>
      </c>
      <c r="F14" s="117">
        <v>3.2106849999999998</v>
      </c>
      <c r="G14" s="117">
        <v>15.238005999999999</v>
      </c>
      <c r="H14" s="117">
        <v>111.22116700000001</v>
      </c>
      <c r="I14" s="117">
        <v>0.62027200000000005</v>
      </c>
      <c r="J14" s="112">
        <f t="shared" si="1"/>
        <v>130.29013</v>
      </c>
      <c r="K14" s="117">
        <v>8.6089079999999996</v>
      </c>
      <c r="L14" s="117">
        <v>0.93180099999999999</v>
      </c>
      <c r="M14" s="117">
        <v>15.52774</v>
      </c>
      <c r="N14" s="117">
        <v>5.2439539999999996</v>
      </c>
      <c r="O14" s="112">
        <f t="shared" si="2"/>
        <v>30.312403</v>
      </c>
      <c r="P14" s="117">
        <v>30.219445999999976</v>
      </c>
      <c r="Q14" s="112">
        <f t="shared" si="3"/>
        <v>262.94041999999996</v>
      </c>
      <c r="R14" s="188"/>
      <c r="S14" s="189"/>
      <c r="W14" s="10"/>
      <c r="X14" s="10"/>
      <c r="Y14" s="10"/>
      <c r="Z14" s="10"/>
      <c r="AA14" s="10"/>
      <c r="AB14" s="10"/>
      <c r="AC14" s="10"/>
      <c r="AD14" s="10"/>
      <c r="AY14" s="8"/>
    </row>
    <row r="15" spans="1:51" x14ac:dyDescent="0.25">
      <c r="A15" s="191" t="s">
        <v>16</v>
      </c>
      <c r="B15" s="117">
        <v>12.072100000000001</v>
      </c>
      <c r="C15" s="117">
        <v>35.778525999292597</v>
      </c>
      <c r="D15" s="117">
        <v>19.402819999999998</v>
      </c>
      <c r="E15" s="112">
        <f t="shared" si="0"/>
        <v>67.253445999292595</v>
      </c>
      <c r="F15" s="117">
        <v>2.393262</v>
      </c>
      <c r="G15" s="117">
        <v>7.0921090000000007</v>
      </c>
      <c r="H15" s="117">
        <v>100.441416</v>
      </c>
      <c r="I15" s="117">
        <v>0.72858100000000003</v>
      </c>
      <c r="J15" s="112">
        <f t="shared" si="1"/>
        <v>110.65536800000001</v>
      </c>
      <c r="K15" s="117">
        <v>7.2418409999999991</v>
      </c>
      <c r="L15" s="117">
        <v>1.0692940000000002</v>
      </c>
      <c r="M15" s="117">
        <v>12.655353999999999</v>
      </c>
      <c r="N15" s="117">
        <v>5.2451610000000004</v>
      </c>
      <c r="O15" s="112">
        <f t="shared" si="2"/>
        <v>26.211649999999999</v>
      </c>
      <c r="P15" s="117">
        <v>29.392607000707414</v>
      </c>
      <c r="Q15" s="112">
        <f t="shared" si="3"/>
        <v>233.513071</v>
      </c>
      <c r="R15" s="188"/>
      <c r="S15" s="189"/>
      <c r="W15" s="10"/>
      <c r="X15" s="10"/>
      <c r="Y15" s="10"/>
      <c r="Z15" s="10"/>
      <c r="AA15" s="10"/>
      <c r="AB15" s="10"/>
      <c r="AC15" s="10"/>
      <c r="AD15" s="10"/>
      <c r="AK15"/>
      <c r="AU15"/>
      <c r="AV15"/>
      <c r="AY15" s="8"/>
    </row>
    <row r="16" spans="1:51" x14ac:dyDescent="0.25">
      <c r="A16" s="191" t="s">
        <v>17</v>
      </c>
      <c r="B16" s="117">
        <v>12.238380999999999</v>
      </c>
      <c r="C16" s="117">
        <v>40.237930999999996</v>
      </c>
      <c r="D16" s="117">
        <v>19.994026999999999</v>
      </c>
      <c r="E16" s="112">
        <f t="shared" si="0"/>
        <v>72.470338999999996</v>
      </c>
      <c r="F16" s="117">
        <v>1.916194</v>
      </c>
      <c r="G16" s="117">
        <v>10.29374</v>
      </c>
      <c r="H16" s="117">
        <v>107.174789</v>
      </c>
      <c r="I16" s="117">
        <v>0.80501999999999996</v>
      </c>
      <c r="J16" s="112">
        <f t="shared" si="1"/>
        <v>120.18974300000001</v>
      </c>
      <c r="K16" s="117">
        <v>8.3272630000000003</v>
      </c>
      <c r="L16" s="117">
        <v>1.1732840000000002</v>
      </c>
      <c r="M16" s="117">
        <v>15.50845</v>
      </c>
      <c r="N16" s="117">
        <v>5.110843</v>
      </c>
      <c r="O16" s="112">
        <f t="shared" si="2"/>
        <v>30.11984</v>
      </c>
      <c r="P16" s="117">
        <v>31.525498000000027</v>
      </c>
      <c r="Q16" s="112">
        <f t="shared" si="3"/>
        <v>254.30542000000003</v>
      </c>
      <c r="R16" s="188"/>
      <c r="S16" s="189"/>
      <c r="W16" s="10"/>
      <c r="X16" s="10"/>
      <c r="Y16" s="10"/>
      <c r="Z16" s="10"/>
      <c r="AA16" s="10"/>
      <c r="AB16" s="10"/>
      <c r="AC16" s="10"/>
      <c r="AD16" s="10"/>
      <c r="AY16" s="8"/>
    </row>
    <row r="17" spans="1:51" x14ac:dyDescent="0.25">
      <c r="A17" s="191" t="s">
        <v>18</v>
      </c>
      <c r="B17" s="117">
        <v>12.831509</v>
      </c>
      <c r="C17" s="117">
        <v>42.816879</v>
      </c>
      <c r="D17" s="117">
        <v>17.036360999999999</v>
      </c>
      <c r="E17" s="112">
        <f t="shared" si="0"/>
        <v>72.684748999999996</v>
      </c>
      <c r="F17" s="117">
        <v>0.94791499999999995</v>
      </c>
      <c r="G17" s="117">
        <v>15.00024</v>
      </c>
      <c r="H17" s="117">
        <v>113.774929</v>
      </c>
      <c r="I17" s="117">
        <v>0.64630799999999999</v>
      </c>
      <c r="J17" s="112">
        <f t="shared" si="1"/>
        <v>130.369392</v>
      </c>
      <c r="K17" s="117">
        <v>9.242483</v>
      </c>
      <c r="L17" s="117">
        <v>1.3011790000000001</v>
      </c>
      <c r="M17" s="117">
        <v>16.044149000000001</v>
      </c>
      <c r="N17" s="117">
        <v>5.1441450000000009</v>
      </c>
      <c r="O17" s="112">
        <f t="shared" si="2"/>
        <v>31.731956000000004</v>
      </c>
      <c r="P17" s="117">
        <v>31.755569500000036</v>
      </c>
      <c r="Q17" s="112">
        <f t="shared" si="3"/>
        <v>266.54166650000002</v>
      </c>
      <c r="R17" s="188"/>
      <c r="S17" s="8"/>
      <c r="W17" s="10"/>
      <c r="X17" s="10"/>
      <c r="Y17" s="10"/>
      <c r="Z17" s="10"/>
      <c r="AA17" s="10"/>
      <c r="AB17" s="10"/>
      <c r="AC17" s="10"/>
      <c r="AD17" s="10"/>
      <c r="AK17"/>
      <c r="AU17"/>
      <c r="AV17"/>
      <c r="AY17" s="8"/>
    </row>
    <row r="18" spans="1:51" ht="40.5" customHeight="1" x14ac:dyDescent="0.25">
      <c r="A18" s="27" t="s">
        <v>122</v>
      </c>
      <c r="B18" s="192">
        <f>((B17-B16)/B16)*100</f>
        <v>4.8464580404875601</v>
      </c>
      <c r="C18" s="192">
        <f t="shared" ref="C18:Q18" si="4">((C17-C16)/C16)*100</f>
        <v>6.4092460419995358</v>
      </c>
      <c r="D18" s="192">
        <f t="shared" si="4"/>
        <v>-14.79274785414664</v>
      </c>
      <c r="E18" s="192"/>
      <c r="F18" s="192">
        <f t="shared" si="4"/>
        <v>-50.531365822040982</v>
      </c>
      <c r="G18" s="192">
        <f t="shared" si="4"/>
        <v>45.721963057159016</v>
      </c>
      <c r="H18" s="192">
        <f t="shared" si="4"/>
        <v>6.1582953058111416</v>
      </c>
      <c r="I18" s="192">
        <f t="shared" si="4"/>
        <v>-19.71528657673101</v>
      </c>
      <c r="J18" s="192"/>
      <c r="K18" s="192">
        <f t="shared" si="4"/>
        <v>10.990646026191314</v>
      </c>
      <c r="L18" s="192">
        <f t="shared" si="4"/>
        <v>10.900600366151746</v>
      </c>
      <c r="M18" s="192">
        <f t="shared" si="4"/>
        <v>3.454239463002434</v>
      </c>
      <c r="N18" s="192">
        <f t="shared" si="4"/>
        <v>0.65159504997513773</v>
      </c>
      <c r="O18" s="192"/>
      <c r="P18" s="192">
        <f t="shared" si="4"/>
        <v>0.72979497421423123</v>
      </c>
      <c r="Q18" s="25">
        <f t="shared" si="4"/>
        <v>4.8116341759448114</v>
      </c>
      <c r="R18" s="8"/>
      <c r="W18" s="190"/>
      <c r="X18" s="190"/>
      <c r="Y18" s="190"/>
      <c r="Z18" s="190"/>
      <c r="AA18" s="190"/>
      <c r="AB18" s="10"/>
      <c r="AC18" s="10"/>
      <c r="AD18" s="10"/>
      <c r="AY18" s="8"/>
    </row>
    <row r="19" spans="1:51" ht="31.5" customHeight="1" x14ac:dyDescent="0.25">
      <c r="A19" s="27" t="s">
        <v>123</v>
      </c>
      <c r="B19" s="121">
        <f>((B17/B8)^(1/9)-1)*100</f>
        <v>2.7741972445387342</v>
      </c>
      <c r="C19" s="121">
        <f t="shared" ref="C19:Q19" si="5">((C17/C8)^(1/9)-1)*100</f>
        <v>3.9262504184091496</v>
      </c>
      <c r="D19" s="121">
        <f t="shared" si="5"/>
        <v>-0.91476323276006299</v>
      </c>
      <c r="E19" s="121"/>
      <c r="F19" s="121">
        <f t="shared" si="5"/>
        <v>-20.435636310521442</v>
      </c>
      <c r="G19" s="121">
        <f t="shared" si="5"/>
        <v>3.2794121112537766</v>
      </c>
      <c r="H19" s="121">
        <f t="shared" si="5"/>
        <v>2.1732709337702882</v>
      </c>
      <c r="I19" s="121">
        <f t="shared" si="5"/>
        <v>4.8256757129935268</v>
      </c>
      <c r="J19" s="121"/>
      <c r="K19" s="121">
        <f t="shared" si="5"/>
        <v>-4.0474428212080245</v>
      </c>
      <c r="L19" s="121">
        <f t="shared" si="5"/>
        <v>3.6674455640803849</v>
      </c>
      <c r="M19" s="121">
        <f t="shared" si="5"/>
        <v>3.2150501442058221</v>
      </c>
      <c r="N19" s="121">
        <f t="shared" si="5"/>
        <v>0.80684967392290474</v>
      </c>
      <c r="O19" s="121"/>
      <c r="P19" s="121">
        <f t="shared" si="5"/>
        <v>6.5592283901012571</v>
      </c>
      <c r="Q19" s="121">
        <f t="shared" si="5"/>
        <v>2.1162035035424687</v>
      </c>
      <c r="R19" s="8"/>
      <c r="AY19" s="8"/>
    </row>
    <row r="20" spans="1:51" x14ac:dyDescent="0.25">
      <c r="A20" s="145" t="s">
        <v>21</v>
      </c>
      <c r="B20" s="193" t="s">
        <v>124</v>
      </c>
      <c r="C20" s="194"/>
      <c r="D20" s="194"/>
      <c r="E20" s="194"/>
      <c r="F20" s="195"/>
      <c r="G20" s="195"/>
      <c r="H20" s="195"/>
      <c r="I20" s="195"/>
      <c r="J20" s="195"/>
      <c r="K20" s="196" t="s">
        <v>125</v>
      </c>
      <c r="L20" s="197"/>
      <c r="M20" s="197"/>
      <c r="N20" s="76"/>
      <c r="O20" s="76"/>
      <c r="P20" s="76"/>
      <c r="Q20" s="77"/>
      <c r="X20" s="8"/>
      <c r="AY20" s="8"/>
    </row>
    <row r="21" spans="1:51" x14ac:dyDescent="0.25">
      <c r="A21" s="35" t="s">
        <v>126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76"/>
      <c r="O21" s="76"/>
      <c r="P21" s="76"/>
      <c r="Q21" s="77"/>
      <c r="X21" s="8"/>
      <c r="AY21" s="8"/>
    </row>
    <row r="22" spans="1:51" ht="24" customHeight="1" x14ac:dyDescent="0.25">
      <c r="A22" s="127" t="s">
        <v>127</v>
      </c>
      <c r="B22" s="198"/>
      <c r="C22" s="198"/>
      <c r="D22" s="198"/>
      <c r="E22" s="198"/>
      <c r="F22" s="128"/>
      <c r="G22" s="128"/>
      <c r="H22" s="128"/>
      <c r="I22" s="128"/>
      <c r="J22" s="128"/>
      <c r="K22" s="198"/>
      <c r="L22" s="198"/>
      <c r="M22" s="198"/>
      <c r="N22" s="199"/>
      <c r="O22" s="199"/>
      <c r="P22" s="199"/>
      <c r="Q22" s="200"/>
      <c r="AY22" s="8"/>
    </row>
    <row r="23" spans="1:51" ht="12.75" customHeight="1" x14ac:dyDescent="0.25">
      <c r="AY23" s="8"/>
    </row>
    <row r="24" spans="1:51" x14ac:dyDescent="0.25">
      <c r="AY24" s="8"/>
    </row>
    <row r="28" spans="1:51" x14ac:dyDescent="0.25">
      <c r="U28" s="186"/>
    </row>
    <row r="29" spans="1:51" x14ac:dyDescent="0.25">
      <c r="U29" s="186"/>
    </row>
    <row r="31" spans="1:51" x14ac:dyDescent="0.25">
      <c r="U31" s="186"/>
    </row>
    <row r="32" spans="1:51" x14ac:dyDescent="0.2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</row>
    <row r="33" spans="1:48" x14ac:dyDescent="0.2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</row>
    <row r="34" spans="1:48" ht="16.5" customHeight="1" x14ac:dyDescent="0.2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</row>
    <row r="35" spans="1:48" ht="18.75" customHeight="1" x14ac:dyDescent="0.2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</row>
    <row r="36" spans="1:48" x14ac:dyDescent="0.2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AN36" s="8">
        <v>-4.7730582419504</v>
      </c>
      <c r="AO36" s="8">
        <v>0.68440554600805736</v>
      </c>
      <c r="AP36" s="8">
        <v>1.7594656978918093</v>
      </c>
      <c r="AQ36" s="8">
        <v>5.8699357718677732</v>
      </c>
      <c r="AR36" s="8">
        <v>16.049516063871174</v>
      </c>
      <c r="AS36" s="8">
        <v>4.4565306556696127</v>
      </c>
      <c r="AU36"/>
      <c r="AV36"/>
    </row>
    <row r="37" spans="1:48" x14ac:dyDescent="0.2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AN37" s="8">
        <f>K18-AN36</f>
        <v>15.763704268141714</v>
      </c>
      <c r="AO37" s="8">
        <f>L18-AO36</f>
        <v>10.216194820143688</v>
      </c>
      <c r="AP37" s="8">
        <f>M18-AP36</f>
        <v>1.6947737651106247</v>
      </c>
      <c r="AQ37" s="8">
        <f>N18-AQ36</f>
        <v>-5.2183407218926359</v>
      </c>
      <c r="AR37" s="8">
        <f>P18-AR36</f>
        <v>-15.319721089656943</v>
      </c>
      <c r="AS37" s="8">
        <f>Q18-AS36</f>
        <v>0.35510352027519865</v>
      </c>
      <c r="AU37"/>
      <c r="AV37"/>
    </row>
    <row r="38" spans="1:48" x14ac:dyDescent="0.2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AN38" s="201" t="e">
        <f>K19-#REF!</f>
        <v>#REF!</v>
      </c>
      <c r="AO38" s="201" t="e">
        <f>L19-#REF!</f>
        <v>#REF!</v>
      </c>
      <c r="AP38" s="201" t="e">
        <f>M19-#REF!</f>
        <v>#REF!</v>
      </c>
      <c r="AQ38" s="201" t="e">
        <f>N19-#REF!</f>
        <v>#REF!</v>
      </c>
      <c r="AR38" s="201" t="e">
        <f>P19-#REF!</f>
        <v>#REF!</v>
      </c>
      <c r="AS38" s="201" t="e">
        <f>Q19-#REF!</f>
        <v>#REF!</v>
      </c>
      <c r="AU38"/>
      <c r="AV38"/>
    </row>
    <row r="39" spans="1:48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AU39"/>
      <c r="AV39"/>
    </row>
    <row r="40" spans="1:48" x14ac:dyDescent="0.2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AN40" s="202" t="s">
        <v>128</v>
      </c>
      <c r="AO40" s="203"/>
      <c r="AP40" s="203"/>
      <c r="AQ40" s="203"/>
      <c r="AR40" s="203"/>
      <c r="AS40" s="203"/>
      <c r="AT40" s="203"/>
      <c r="AU40" s="203"/>
      <c r="AV40"/>
    </row>
    <row r="41" spans="1:48" x14ac:dyDescent="0.2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AU41"/>
      <c r="AV41"/>
    </row>
    <row r="42" spans="1:48" x14ac:dyDescent="0.2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AU42"/>
      <c r="AV42"/>
    </row>
    <row r="43" spans="1:48" x14ac:dyDescent="0.2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</row>
    <row r="44" spans="1:48" x14ac:dyDescent="0.2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</row>
    <row r="45" spans="1:48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</row>
    <row r="46" spans="1:48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</row>
    <row r="47" spans="1:48" x14ac:dyDescent="0.2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</row>
    <row r="48" spans="1:48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</row>
    <row r="49" spans="1:21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</row>
    <row r="50" spans="1:21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</row>
    <row r="51" spans="1:21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</row>
  </sheetData>
  <mergeCells count="7">
    <mergeCell ref="A1:Q1"/>
    <mergeCell ref="A3:A4"/>
    <mergeCell ref="B3:E3"/>
    <mergeCell ref="F3:J3"/>
    <mergeCell ref="K3:O3"/>
    <mergeCell ref="P3:P4"/>
    <mergeCell ref="Q3:Q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51C77-2DCB-4674-B898-EF36E09DB456}">
  <sheetPr>
    <tabColor rgb="FF00B050"/>
  </sheetPr>
  <dimension ref="A1:L29"/>
  <sheetViews>
    <sheetView showGridLines="0" workbookViewId="0">
      <selection activeCell="G14" sqref="G14"/>
    </sheetView>
  </sheetViews>
  <sheetFormatPr defaultRowHeight="15" x14ac:dyDescent="0.25"/>
  <cols>
    <col min="1" max="1" width="13.5703125" customWidth="1"/>
    <col min="2" max="2" width="11" customWidth="1"/>
    <col min="3" max="3" width="11.7109375" customWidth="1"/>
    <col min="4" max="4" width="8.5703125" customWidth="1"/>
    <col min="5" max="5" width="8.140625" customWidth="1"/>
    <col min="6" max="6" width="15.28515625" customWidth="1"/>
    <col min="7" max="7" width="11.28515625" customWidth="1"/>
    <col min="8" max="8" width="10.140625" customWidth="1"/>
    <col min="9" max="9" width="11.28515625" customWidth="1"/>
    <col min="11" max="11" width="12.28515625" customWidth="1"/>
    <col min="12" max="12" width="15.5703125" customWidth="1"/>
  </cols>
  <sheetData>
    <row r="1" spans="1:12" ht="17.25" customHeight="1" x14ac:dyDescent="0.25">
      <c r="A1" s="321" t="s">
        <v>129</v>
      </c>
      <c r="B1" s="322"/>
      <c r="C1" s="322"/>
      <c r="D1" s="322"/>
      <c r="E1" s="322"/>
      <c r="F1" s="322"/>
      <c r="G1" s="323"/>
      <c r="H1" s="204"/>
    </row>
    <row r="2" spans="1:12" ht="17.25" customHeight="1" x14ac:dyDescent="0.25">
      <c r="A2" s="324" t="s">
        <v>130</v>
      </c>
      <c r="B2" s="325"/>
      <c r="C2" s="325"/>
      <c r="D2" s="325"/>
      <c r="E2" s="325"/>
      <c r="F2" s="325"/>
      <c r="G2" s="326"/>
      <c r="H2" s="204"/>
    </row>
    <row r="3" spans="1:12" ht="39" customHeight="1" x14ac:dyDescent="0.25">
      <c r="A3" s="184" t="s">
        <v>1</v>
      </c>
      <c r="B3" s="184" t="s">
        <v>131</v>
      </c>
      <c r="C3" s="184" t="s">
        <v>132</v>
      </c>
      <c r="D3" s="184" t="s">
        <v>133</v>
      </c>
      <c r="E3" s="184" t="s">
        <v>134</v>
      </c>
      <c r="F3" s="184" t="s">
        <v>135</v>
      </c>
      <c r="G3" s="184" t="s">
        <v>136</v>
      </c>
    </row>
    <row r="4" spans="1:12" hidden="1" x14ac:dyDescent="0.25">
      <c r="A4" s="184">
        <v>1</v>
      </c>
      <c r="B4" s="184">
        <v>2</v>
      </c>
      <c r="C4" s="184">
        <v>3</v>
      </c>
      <c r="D4" s="184">
        <v>4</v>
      </c>
      <c r="E4" s="184">
        <v>5</v>
      </c>
      <c r="F4" s="205" t="s">
        <v>137</v>
      </c>
      <c r="G4" s="184" t="s">
        <v>138</v>
      </c>
    </row>
    <row r="5" spans="1:12" hidden="1" x14ac:dyDescent="0.25">
      <c r="A5" s="206" t="s">
        <v>7</v>
      </c>
      <c r="B5" s="207">
        <v>47.56</v>
      </c>
      <c r="C5" s="207">
        <v>5.28</v>
      </c>
      <c r="D5" s="207">
        <v>0.96774000000000004</v>
      </c>
      <c r="E5" s="207">
        <v>0.03</v>
      </c>
      <c r="F5" s="207">
        <v>46.562260000000002</v>
      </c>
      <c r="G5" s="207">
        <v>41.282260000000001</v>
      </c>
    </row>
    <row r="6" spans="1:12" hidden="1" x14ac:dyDescent="0.25">
      <c r="A6" s="187" t="s">
        <v>8</v>
      </c>
      <c r="B6" s="112">
        <v>40.68</v>
      </c>
      <c r="C6" s="112">
        <v>5.4</v>
      </c>
      <c r="D6" s="112">
        <v>1.07653</v>
      </c>
      <c r="E6" s="112">
        <v>0.03</v>
      </c>
      <c r="F6" s="112">
        <v>39.57347</v>
      </c>
      <c r="G6" s="112">
        <v>34.173470000000002</v>
      </c>
      <c r="H6" s="208"/>
      <c r="I6" s="208"/>
      <c r="J6" s="208"/>
      <c r="K6" s="208"/>
      <c r="L6" s="208"/>
    </row>
    <row r="7" spans="1:12" x14ac:dyDescent="0.25">
      <c r="A7" s="187" t="s">
        <v>9</v>
      </c>
      <c r="B7" s="112">
        <v>35.406999999999996</v>
      </c>
      <c r="C7" s="112">
        <v>5.5868370000000009</v>
      </c>
      <c r="D7" s="112">
        <v>0.76923599999999992</v>
      </c>
      <c r="E7" s="112">
        <v>6.6866999999999996E-2</v>
      </c>
      <c r="F7" s="112">
        <v>34.570896999999995</v>
      </c>
      <c r="G7" s="112">
        <v>28.984059999999992</v>
      </c>
      <c r="H7" s="208"/>
      <c r="I7" s="208"/>
      <c r="J7" s="208"/>
      <c r="K7" s="208"/>
      <c r="L7" s="208"/>
    </row>
    <row r="8" spans="1:12" x14ac:dyDescent="0.25">
      <c r="A8" s="187" t="s">
        <v>10</v>
      </c>
      <c r="B8" s="112">
        <v>33.657438999999997</v>
      </c>
      <c r="C8" s="112">
        <v>5.9088629999999958</v>
      </c>
      <c r="D8" s="112">
        <v>0.86700999999999995</v>
      </c>
      <c r="E8" s="112">
        <v>0.10123399999999999</v>
      </c>
      <c r="F8" s="112">
        <v>32.689194999999998</v>
      </c>
      <c r="G8" s="112">
        <v>26.780332000000001</v>
      </c>
      <c r="H8" s="208"/>
      <c r="I8" s="208"/>
      <c r="J8" s="208"/>
      <c r="K8" s="208"/>
      <c r="L8" s="208"/>
    </row>
    <row r="9" spans="1:12" x14ac:dyDescent="0.25">
      <c r="A9" s="187" t="s">
        <v>11</v>
      </c>
      <c r="B9" s="112">
        <v>32.249215999999997</v>
      </c>
      <c r="C9" s="112">
        <v>5.8279879999999995</v>
      </c>
      <c r="D9" s="112">
        <v>1.0074649999999998</v>
      </c>
      <c r="E9" s="112">
        <v>0.117169</v>
      </c>
      <c r="F9" s="112">
        <v>31.124581999999997</v>
      </c>
      <c r="G9" s="112">
        <v>25.296593999999999</v>
      </c>
      <c r="H9" s="208"/>
      <c r="I9" s="208"/>
      <c r="J9" s="208"/>
      <c r="K9" s="208"/>
      <c r="L9" s="208"/>
    </row>
    <row r="10" spans="1:12" x14ac:dyDescent="0.25">
      <c r="A10" s="187" t="s">
        <v>12</v>
      </c>
      <c r="B10" s="112">
        <v>31.896701999999998</v>
      </c>
      <c r="C10" s="112">
        <v>5.8570509999999967</v>
      </c>
      <c r="D10" s="112">
        <v>0.9760319999999999</v>
      </c>
      <c r="E10" s="112">
        <v>7.1747000000000005E-2</v>
      </c>
      <c r="F10" s="112">
        <v>30.848922999999999</v>
      </c>
      <c r="G10" s="112">
        <v>24.991872000000001</v>
      </c>
      <c r="H10" s="208"/>
      <c r="I10" s="208"/>
      <c r="J10" s="208"/>
      <c r="K10" s="208"/>
      <c r="L10" s="208"/>
    </row>
    <row r="11" spans="1:12" x14ac:dyDescent="0.25">
      <c r="A11" s="187" t="s">
        <v>13</v>
      </c>
      <c r="B11" s="112">
        <v>32.649307</v>
      </c>
      <c r="C11" s="112">
        <v>5.8078120000000037</v>
      </c>
      <c r="D11" s="112">
        <v>0.823847</v>
      </c>
      <c r="E11" s="112">
        <v>9.4255000000000005E-2</v>
      </c>
      <c r="F11" s="112">
        <v>31.731204999999999</v>
      </c>
      <c r="G11" s="112">
        <v>25.923392999999997</v>
      </c>
      <c r="H11" s="208"/>
      <c r="I11" s="208"/>
      <c r="J11" s="208"/>
      <c r="K11" s="208"/>
      <c r="L11" s="208"/>
    </row>
    <row r="12" spans="1:12" x14ac:dyDescent="0.25">
      <c r="A12" s="191" t="s">
        <v>14</v>
      </c>
      <c r="B12" s="17">
        <v>32.873369893566505</v>
      </c>
      <c r="C12" s="17">
        <v>6.0151576323804017</v>
      </c>
      <c r="D12" s="17">
        <v>0.72646829594243989</v>
      </c>
      <c r="E12" s="17">
        <v>9.2972376999999995E-2</v>
      </c>
      <c r="F12" s="17">
        <v>32.053929220624063</v>
      </c>
      <c r="G12" s="17">
        <v>26.038771588243662</v>
      </c>
      <c r="H12" s="208"/>
      <c r="I12" s="208"/>
      <c r="J12" s="208"/>
      <c r="K12" s="208"/>
      <c r="L12" s="208"/>
    </row>
    <row r="13" spans="1:12" x14ac:dyDescent="0.25">
      <c r="A13" s="191" t="s">
        <v>37</v>
      </c>
      <c r="B13" s="17">
        <v>31.184222933276207</v>
      </c>
      <c r="C13" s="17">
        <v>6.051874239030214</v>
      </c>
      <c r="D13" s="17">
        <v>0.86007360949940992</v>
      </c>
      <c r="E13" s="17">
        <v>6.737850036000001E-2</v>
      </c>
      <c r="F13" s="17">
        <v>30.256770823416797</v>
      </c>
      <c r="G13" s="17">
        <v>24.204896584386582</v>
      </c>
      <c r="H13" s="208"/>
      <c r="I13" s="208"/>
      <c r="J13" s="208"/>
      <c r="K13" s="208"/>
      <c r="L13" s="208"/>
    </row>
    <row r="14" spans="1:12" x14ac:dyDescent="0.25">
      <c r="A14" s="191" t="s">
        <v>16</v>
      </c>
      <c r="B14" s="17">
        <v>28.672561908974021</v>
      </c>
      <c r="C14" s="17">
        <v>5.7301830000000002</v>
      </c>
      <c r="D14" s="17">
        <v>0.82153898773106981</v>
      </c>
      <c r="E14" s="17">
        <v>6.6957521000000006E-2</v>
      </c>
      <c r="F14" s="17">
        <v>27.784065400242952</v>
      </c>
      <c r="G14" s="17">
        <v>22.053882400242951</v>
      </c>
      <c r="H14" s="208"/>
      <c r="I14" s="208"/>
      <c r="J14" s="208"/>
      <c r="K14" s="208"/>
      <c r="L14" s="208"/>
    </row>
    <row r="15" spans="1:12" x14ac:dyDescent="0.25">
      <c r="A15" s="191" t="s">
        <v>17</v>
      </c>
      <c r="B15" s="17">
        <v>34.02352006361901</v>
      </c>
      <c r="C15" s="17">
        <v>5.7669444653230126</v>
      </c>
      <c r="D15" s="17">
        <v>0.81255699999999986</v>
      </c>
      <c r="E15" s="17">
        <v>9.4587911817399992E-2</v>
      </c>
      <c r="F15" s="17">
        <v>33.116375151801613</v>
      </c>
      <c r="G15" s="17">
        <v>27.349430686478598</v>
      </c>
      <c r="H15" s="208"/>
      <c r="I15" s="208"/>
      <c r="J15" s="208"/>
      <c r="K15" s="208"/>
      <c r="L15" s="208"/>
    </row>
    <row r="16" spans="1:12" ht="14.25" customHeight="1" x14ac:dyDescent="0.25">
      <c r="A16" s="209" t="s">
        <v>18</v>
      </c>
      <c r="B16" s="210">
        <v>34.450274885981401</v>
      </c>
      <c r="C16" s="210">
        <v>5.5114116867160003</v>
      </c>
      <c r="D16" s="210">
        <v>0.69490402437879994</v>
      </c>
      <c r="E16" s="210">
        <v>0.1073773511709</v>
      </c>
      <c r="F16" s="210">
        <v>33.647993510431697</v>
      </c>
      <c r="G16" s="211">
        <v>28.136581823715694</v>
      </c>
      <c r="H16" s="208"/>
      <c r="I16" s="208"/>
      <c r="J16" s="208"/>
      <c r="K16" s="208"/>
      <c r="L16" s="208"/>
    </row>
    <row r="17" spans="1:8" ht="41.25" customHeight="1" x14ac:dyDescent="0.25">
      <c r="A17" s="24" t="s">
        <v>122</v>
      </c>
      <c r="B17" s="212">
        <v>1.2542935638770514</v>
      </c>
      <c r="C17" s="212">
        <v>-4.4309907983949977</v>
      </c>
      <c r="D17" s="212">
        <v>-14.479350448177783</v>
      </c>
      <c r="E17" s="212">
        <v>13.521219686284812</v>
      </c>
      <c r="F17" s="212">
        <v>1.6053035883100339</v>
      </c>
      <c r="G17" s="212">
        <v>2.8781262259556248</v>
      </c>
    </row>
    <row r="18" spans="1:8" s="186" customFormat="1" ht="31.5" customHeight="1" x14ac:dyDescent="0.25">
      <c r="A18" s="27" t="s">
        <v>123</v>
      </c>
      <c r="B18" s="213">
        <v>-0.3038991112202738</v>
      </c>
      <c r="C18" s="213">
        <v>-0.15091379205466326</v>
      </c>
      <c r="D18" s="213">
        <v>-1.1228053217450795</v>
      </c>
      <c r="E18" s="213">
        <v>5.4036498768630814</v>
      </c>
      <c r="F18" s="213">
        <v>-0.30020154526805287</v>
      </c>
      <c r="G18" s="213">
        <v>-0.32918421636303208</v>
      </c>
    </row>
    <row r="19" spans="1:8" x14ac:dyDescent="0.25">
      <c r="A19" s="214" t="s">
        <v>139</v>
      </c>
      <c r="B19" s="215"/>
      <c r="C19" s="215"/>
      <c r="D19" s="216"/>
      <c r="E19" s="217"/>
      <c r="F19" s="218"/>
      <c r="G19" s="219"/>
    </row>
    <row r="20" spans="1:8" x14ac:dyDescent="0.25">
      <c r="A20" s="220" t="s">
        <v>140</v>
      </c>
      <c r="B20" s="221"/>
      <c r="C20" s="222"/>
      <c r="D20" s="222"/>
      <c r="E20" s="37"/>
      <c r="F20" s="37"/>
      <c r="G20" s="223"/>
      <c r="H20" s="224"/>
    </row>
    <row r="21" spans="1:8" ht="27.75" customHeight="1" x14ac:dyDescent="0.25">
      <c r="A21" s="127" t="s">
        <v>127</v>
      </c>
      <c r="B21" s="225"/>
      <c r="C21" s="225"/>
      <c r="D21" s="226"/>
      <c r="E21" s="227"/>
      <c r="F21" s="228"/>
      <c r="G21" s="229"/>
      <c r="H21" s="230"/>
    </row>
    <row r="23" spans="1:8" x14ac:dyDescent="0.25">
      <c r="A23" s="204"/>
      <c r="B23" s="204"/>
      <c r="C23" s="204"/>
      <c r="D23" s="204"/>
      <c r="E23" s="204"/>
      <c r="F23" s="204"/>
      <c r="G23" s="204"/>
    </row>
    <row r="24" spans="1:8" x14ac:dyDescent="0.25">
      <c r="A24" s="204"/>
      <c r="B24" s="204"/>
      <c r="C24" s="204"/>
      <c r="D24" s="204"/>
      <c r="E24" s="204"/>
      <c r="F24" s="204"/>
      <c r="G24" s="204"/>
    </row>
    <row r="29" spans="1:8" x14ac:dyDescent="0.25">
      <c r="E29" s="231"/>
      <c r="F29" s="23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B840-F009-44F1-B5EE-25A6E86CBEE2}">
  <sheetPr>
    <tabColor rgb="FF00B050"/>
  </sheetPr>
  <dimension ref="A1:T53"/>
  <sheetViews>
    <sheetView showGridLines="0" topLeftCell="A25" zoomScaleNormal="100" workbookViewId="0">
      <selection activeCell="N45" sqref="N45"/>
    </sheetView>
  </sheetViews>
  <sheetFormatPr defaultRowHeight="15" x14ac:dyDescent="0.25"/>
  <cols>
    <col min="1" max="1" width="13.42578125" customWidth="1"/>
    <col min="2" max="2" width="9.5703125" customWidth="1"/>
    <col min="3" max="3" width="8.42578125" customWidth="1"/>
    <col min="5" max="5" width="9" customWidth="1"/>
    <col min="6" max="6" width="10.7109375" customWidth="1"/>
    <col min="8" max="8" width="10" customWidth="1"/>
    <col min="9" max="9" width="10.42578125" customWidth="1"/>
    <col min="11" max="11" width="10.5703125" customWidth="1"/>
  </cols>
  <sheetData>
    <row r="1" spans="1:18" ht="12.75" customHeight="1" x14ac:dyDescent="0.3">
      <c r="A1" s="264" t="s">
        <v>141</v>
      </c>
      <c r="B1" s="265"/>
      <c r="C1" s="265"/>
      <c r="D1" s="265"/>
      <c r="E1" s="265"/>
      <c r="F1" s="265"/>
      <c r="G1" s="265"/>
      <c r="H1" s="265"/>
      <c r="I1" s="266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2.75" customHeight="1" x14ac:dyDescent="0.3">
      <c r="A2" s="337"/>
      <c r="B2" s="338"/>
      <c r="C2" s="338"/>
      <c r="D2" s="338"/>
      <c r="E2" s="338"/>
      <c r="F2" s="338"/>
      <c r="G2" s="338"/>
      <c r="H2" s="338"/>
      <c r="I2" s="339"/>
      <c r="J2" s="232"/>
      <c r="K2" s="232"/>
      <c r="L2" s="232"/>
      <c r="M2" s="232"/>
      <c r="N2" s="232"/>
      <c r="O2" s="232"/>
      <c r="P2" s="232"/>
      <c r="Q2" s="232"/>
      <c r="R2" s="232"/>
    </row>
    <row r="3" spans="1:18" x14ac:dyDescent="0.25">
      <c r="A3" s="233"/>
      <c r="B3" s="234"/>
      <c r="C3" s="234"/>
      <c r="D3" s="234"/>
      <c r="E3" s="234"/>
      <c r="F3" s="340" t="s">
        <v>142</v>
      </c>
      <c r="G3" s="340"/>
      <c r="H3" s="340"/>
      <c r="I3" s="341"/>
      <c r="J3" s="235"/>
      <c r="K3" s="235"/>
      <c r="L3" s="235"/>
      <c r="M3" s="235"/>
      <c r="N3" s="235"/>
      <c r="O3" s="235"/>
      <c r="P3" s="235"/>
      <c r="Q3" s="235"/>
      <c r="R3" s="235"/>
    </row>
    <row r="4" spans="1:18" x14ac:dyDescent="0.25">
      <c r="A4" s="280" t="s">
        <v>1</v>
      </c>
      <c r="B4" s="342" t="s">
        <v>143</v>
      </c>
      <c r="C4" s="342"/>
      <c r="D4" s="342"/>
      <c r="E4" s="342"/>
      <c r="F4" s="342"/>
      <c r="G4" s="342"/>
      <c r="H4" s="342"/>
      <c r="I4" s="343"/>
    </row>
    <row r="5" spans="1:18" x14ac:dyDescent="0.25">
      <c r="A5" s="332"/>
      <c r="B5" s="344" t="s">
        <v>144</v>
      </c>
      <c r="C5" s="345"/>
      <c r="D5" s="345"/>
      <c r="E5" s="346"/>
      <c r="F5" s="280" t="s">
        <v>145</v>
      </c>
      <c r="G5" s="280" t="s">
        <v>146</v>
      </c>
      <c r="H5" s="280" t="s">
        <v>147</v>
      </c>
      <c r="I5" s="289" t="s">
        <v>35</v>
      </c>
    </row>
    <row r="6" spans="1:18" x14ac:dyDescent="0.25">
      <c r="A6" s="294"/>
      <c r="B6" s="236" t="s">
        <v>148</v>
      </c>
      <c r="C6" s="184" t="s">
        <v>149</v>
      </c>
      <c r="D6" s="184" t="s">
        <v>150</v>
      </c>
      <c r="E6" s="184" t="s">
        <v>35</v>
      </c>
      <c r="F6" s="294"/>
      <c r="G6" s="294"/>
      <c r="H6" s="294"/>
      <c r="I6" s="327"/>
    </row>
    <row r="7" spans="1:1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55">
        <v>8</v>
      </c>
      <c r="I7" s="55">
        <v>9</v>
      </c>
    </row>
    <row r="8" spans="1:18" hidden="1" x14ac:dyDescent="0.25">
      <c r="A8" s="237" t="s">
        <v>7</v>
      </c>
      <c r="B8" s="238">
        <v>612497.07999999996</v>
      </c>
      <c r="C8" s="238">
        <v>2648.69</v>
      </c>
      <c r="D8" s="238">
        <v>93281.34</v>
      </c>
      <c r="E8" s="238">
        <f>SUM(B8:D8)</f>
        <v>708427.10999999987</v>
      </c>
      <c r="F8" s="238">
        <v>130511.47</v>
      </c>
      <c r="G8" s="238">
        <v>32286.560000000001</v>
      </c>
      <c r="H8" s="238">
        <v>51226.05</v>
      </c>
      <c r="I8" s="238">
        <f>SUM(E8:H8)</f>
        <v>922451.19</v>
      </c>
      <c r="J8" s="239"/>
    </row>
    <row r="9" spans="1:18" hidden="1" x14ac:dyDescent="0.25">
      <c r="A9" s="237" t="s">
        <v>8</v>
      </c>
      <c r="B9" s="19">
        <v>691341.21</v>
      </c>
      <c r="C9" s="19">
        <v>2448.44</v>
      </c>
      <c r="D9" s="19">
        <v>66663.91</v>
      </c>
      <c r="E9" s="19">
        <f t="shared" ref="E9:E19" si="0">SUM(B9:D9)</f>
        <v>760453.55999999994</v>
      </c>
      <c r="F9" s="19">
        <v>113720.29</v>
      </c>
      <c r="G9" s="19">
        <v>32866.11</v>
      </c>
      <c r="H9" s="19">
        <v>57448.91</v>
      </c>
      <c r="I9" s="19">
        <f t="shared" ref="I9:I19" si="1">SUM(E9:H9)</f>
        <v>964488.87</v>
      </c>
      <c r="J9" s="239"/>
      <c r="K9" s="240"/>
      <c r="L9" s="241"/>
      <c r="N9" s="242"/>
    </row>
    <row r="10" spans="1:18" x14ac:dyDescent="0.25">
      <c r="A10" s="237" t="s">
        <v>9</v>
      </c>
      <c r="B10" s="19">
        <v>745533.1</v>
      </c>
      <c r="C10" s="19">
        <v>1998.29</v>
      </c>
      <c r="D10" s="19">
        <v>44522.18</v>
      </c>
      <c r="E10" s="19">
        <f t="shared" si="0"/>
        <v>792053.57000000007</v>
      </c>
      <c r="F10" s="19">
        <v>134847.53</v>
      </c>
      <c r="G10" s="19">
        <v>34227.79</v>
      </c>
      <c r="H10" s="19">
        <v>65519.69</v>
      </c>
      <c r="I10" s="19">
        <f t="shared" si="1"/>
        <v>1026648.5800000001</v>
      </c>
      <c r="J10" s="239"/>
      <c r="K10" s="240"/>
      <c r="L10" s="241"/>
      <c r="N10" s="242"/>
    </row>
    <row r="11" spans="1:18" x14ac:dyDescent="0.25">
      <c r="A11" s="237" t="s">
        <v>10</v>
      </c>
      <c r="B11" s="19">
        <v>835290.78</v>
      </c>
      <c r="C11" s="19">
        <v>1575.66</v>
      </c>
      <c r="D11" s="19">
        <v>41075.050000000003</v>
      </c>
      <c r="E11" s="19">
        <f t="shared" si="0"/>
        <v>877941.49000000011</v>
      </c>
      <c r="F11" s="19">
        <v>129243.69</v>
      </c>
      <c r="G11" s="19">
        <v>36101.54</v>
      </c>
      <c r="H11" s="19">
        <v>73563.199999999997</v>
      </c>
      <c r="I11" s="19">
        <f t="shared" si="1"/>
        <v>1116849.9200000002</v>
      </c>
      <c r="J11" s="239"/>
      <c r="K11" s="240"/>
      <c r="L11" s="241"/>
      <c r="N11" s="242"/>
    </row>
    <row r="12" spans="1:18" x14ac:dyDescent="0.25">
      <c r="A12" s="237" t="s">
        <v>11</v>
      </c>
      <c r="B12" s="19">
        <v>895339.83</v>
      </c>
      <c r="C12" s="19">
        <v>550.96</v>
      </c>
      <c r="D12" s="19">
        <v>47122.130000000005</v>
      </c>
      <c r="E12" s="19">
        <f t="shared" si="0"/>
        <v>943012.91999999993</v>
      </c>
      <c r="F12" s="19">
        <v>121376.65</v>
      </c>
      <c r="G12" s="19">
        <v>37413.619999999995</v>
      </c>
      <c r="H12" s="19">
        <v>65780.844911498105</v>
      </c>
      <c r="I12" s="19">
        <f t="shared" si="1"/>
        <v>1167584.034911498</v>
      </c>
      <c r="J12" s="239"/>
      <c r="K12" s="240"/>
      <c r="L12" s="241"/>
      <c r="N12" s="242"/>
    </row>
    <row r="13" spans="1:18" x14ac:dyDescent="0.25">
      <c r="A13" s="237" t="s">
        <v>12</v>
      </c>
      <c r="B13" s="19">
        <v>944021.83000000007</v>
      </c>
      <c r="C13" s="19">
        <v>400.56310000000002</v>
      </c>
      <c r="D13" s="19">
        <v>49093.95</v>
      </c>
      <c r="E13" s="19">
        <f t="shared" si="0"/>
        <v>993516.34310000006</v>
      </c>
      <c r="F13" s="19">
        <v>122377.56</v>
      </c>
      <c r="G13" s="19">
        <v>37915.870000000003</v>
      </c>
      <c r="H13" s="19">
        <v>81548.209999999992</v>
      </c>
      <c r="I13" s="19">
        <f t="shared" si="1"/>
        <v>1235357.9831000001</v>
      </c>
      <c r="J13" s="239"/>
      <c r="K13" s="240"/>
      <c r="L13" s="241"/>
      <c r="N13" s="242"/>
    </row>
    <row r="14" spans="1:18" x14ac:dyDescent="0.25">
      <c r="A14" s="237" t="s">
        <v>13</v>
      </c>
      <c r="B14" s="19">
        <v>986590.65</v>
      </c>
      <c r="C14" s="19">
        <v>347.98703906000003</v>
      </c>
      <c r="D14" s="19">
        <v>50207.74</v>
      </c>
      <c r="E14" s="19">
        <f t="shared" si="0"/>
        <v>1037146.37703906</v>
      </c>
      <c r="F14" s="19">
        <v>126122.69999999998</v>
      </c>
      <c r="G14" s="19">
        <v>38346.120000000003</v>
      </c>
      <c r="H14" s="19">
        <v>101839.48000000001</v>
      </c>
      <c r="I14" s="19">
        <f t="shared" si="1"/>
        <v>1303454.67703906</v>
      </c>
      <c r="J14" s="239"/>
      <c r="K14" s="240"/>
      <c r="L14" s="241"/>
      <c r="N14" s="242"/>
    </row>
    <row r="15" spans="1:18" x14ac:dyDescent="0.25">
      <c r="A15" s="237" t="s">
        <v>14</v>
      </c>
      <c r="B15" s="19">
        <v>1022265.34</v>
      </c>
      <c r="C15" s="19">
        <v>215.09611107000001</v>
      </c>
      <c r="D15" s="19">
        <v>49833.740000000005</v>
      </c>
      <c r="E15" s="19">
        <f t="shared" si="0"/>
        <v>1072314.17611107</v>
      </c>
      <c r="F15" s="19">
        <v>134893.62</v>
      </c>
      <c r="G15" s="19">
        <v>37812.6</v>
      </c>
      <c r="H15" s="19">
        <v>126759.10000000002</v>
      </c>
      <c r="I15" s="19">
        <f t="shared" si="1"/>
        <v>1371779.4961110703</v>
      </c>
      <c r="J15" s="239"/>
      <c r="K15" s="240"/>
      <c r="L15" s="241"/>
      <c r="N15" s="242"/>
    </row>
    <row r="16" spans="1:18" x14ac:dyDescent="0.25">
      <c r="A16" s="237" t="s">
        <v>37</v>
      </c>
      <c r="B16" s="19">
        <v>994196.99</v>
      </c>
      <c r="C16" s="19">
        <v>198.52611107000001</v>
      </c>
      <c r="D16" s="19">
        <v>48442.64</v>
      </c>
      <c r="E16" s="19">
        <f t="shared" si="0"/>
        <v>1042838.15611107</v>
      </c>
      <c r="F16" s="19">
        <v>155769.12</v>
      </c>
      <c r="G16" s="19">
        <v>46472.45</v>
      </c>
      <c r="H16" s="19">
        <v>138337</v>
      </c>
      <c r="I16" s="19">
        <f t="shared" si="1"/>
        <v>1383416.72611107</v>
      </c>
      <c r="J16" s="239"/>
      <c r="K16" s="240"/>
      <c r="L16" s="241"/>
      <c r="N16" s="242"/>
    </row>
    <row r="17" spans="1:18" x14ac:dyDescent="0.25">
      <c r="A17" s="237" t="s">
        <v>16</v>
      </c>
      <c r="B17" s="19">
        <v>981443.23</v>
      </c>
      <c r="C17" s="19">
        <v>223.54000000000002</v>
      </c>
      <c r="D17" s="19">
        <v>50944</v>
      </c>
      <c r="E17" s="19">
        <f t="shared" si="0"/>
        <v>1032610.77</v>
      </c>
      <c r="F17" s="19">
        <v>150299.52000000002</v>
      </c>
      <c r="G17" s="19">
        <v>43029.08</v>
      </c>
      <c r="H17" s="19">
        <v>147247.50794583402</v>
      </c>
      <c r="I17" s="19">
        <f t="shared" si="1"/>
        <v>1373186.8779458341</v>
      </c>
      <c r="K17" s="240"/>
      <c r="L17" s="241"/>
      <c r="N17" s="242"/>
    </row>
    <row r="18" spans="1:18" x14ac:dyDescent="0.25">
      <c r="A18" s="237" t="s">
        <v>17</v>
      </c>
      <c r="B18" s="19">
        <v>1078581.44</v>
      </c>
      <c r="C18" s="19">
        <v>214</v>
      </c>
      <c r="D18" s="19">
        <v>36015.769999999997</v>
      </c>
      <c r="E18" s="19">
        <f t="shared" si="0"/>
        <v>1114811.21</v>
      </c>
      <c r="F18" s="19">
        <v>151627.32999999999</v>
      </c>
      <c r="G18" s="19">
        <v>47112.06</v>
      </c>
      <c r="H18" s="19">
        <v>170912.3</v>
      </c>
      <c r="I18" s="19">
        <f t="shared" si="1"/>
        <v>1484462.9000000001</v>
      </c>
      <c r="K18" s="240"/>
      <c r="L18" s="241"/>
      <c r="N18" s="242"/>
    </row>
    <row r="19" spans="1:18" x14ac:dyDescent="0.25">
      <c r="A19" s="237" t="s">
        <v>18</v>
      </c>
      <c r="B19" s="19">
        <v>1182096</v>
      </c>
      <c r="C19" s="19">
        <v>320</v>
      </c>
      <c r="D19" s="19">
        <v>23885</v>
      </c>
      <c r="E19" s="19">
        <f t="shared" si="0"/>
        <v>1206301</v>
      </c>
      <c r="F19" s="19">
        <v>162099</v>
      </c>
      <c r="G19" s="19">
        <v>45861</v>
      </c>
      <c r="H19" s="19">
        <v>203552</v>
      </c>
      <c r="I19" s="19">
        <f t="shared" si="1"/>
        <v>1617813</v>
      </c>
      <c r="K19" s="240"/>
      <c r="L19" s="241"/>
      <c r="M19" s="68"/>
      <c r="N19" s="242"/>
      <c r="O19" s="68"/>
      <c r="P19" s="68"/>
    </row>
    <row r="20" spans="1:18" ht="44.25" customHeight="1" x14ac:dyDescent="0.25">
      <c r="A20" s="27" t="s">
        <v>122</v>
      </c>
      <c r="B20" s="25">
        <f>((B19-B18)/B18)*100</f>
        <v>9.5972873406759209</v>
      </c>
      <c r="C20" s="25">
        <f t="shared" ref="C20:I20" si="2">((C19-C18)/C18)*100</f>
        <v>49.532710280373834</v>
      </c>
      <c r="D20" s="25">
        <f t="shared" si="2"/>
        <v>-33.681828821096978</v>
      </c>
      <c r="E20" s="25">
        <f t="shared" si="2"/>
        <v>8.2067518858193083</v>
      </c>
      <c r="F20" s="25">
        <f t="shared" si="2"/>
        <v>6.9061890095934633</v>
      </c>
      <c r="G20" s="25">
        <f t="shared" si="2"/>
        <v>-2.6554984010463514</v>
      </c>
      <c r="H20" s="25">
        <f t="shared" si="2"/>
        <v>19.097338225510988</v>
      </c>
      <c r="I20" s="25">
        <f t="shared" si="2"/>
        <v>8.9830537361357994</v>
      </c>
    </row>
    <row r="21" spans="1:18" ht="31.5" customHeight="1" x14ac:dyDescent="0.25">
      <c r="A21" s="27" t="s">
        <v>20</v>
      </c>
      <c r="B21" s="121">
        <f>((B19/B10)^(1/9)-1)*100</f>
        <v>5.2550322493512436</v>
      </c>
      <c r="C21" s="121">
        <f t="shared" ref="C21:I21" si="3">((C19/C10)^(1/9)-1)*100</f>
        <v>-18.415029171362541</v>
      </c>
      <c r="D21" s="121">
        <f t="shared" si="3"/>
        <v>-6.6853418531334423</v>
      </c>
      <c r="E21" s="121">
        <f t="shared" si="3"/>
        <v>4.785243220028268</v>
      </c>
      <c r="F21" s="121">
        <f t="shared" si="3"/>
        <v>2.0661954578767405</v>
      </c>
      <c r="G21" s="121">
        <f t="shared" si="3"/>
        <v>3.3042753798082414</v>
      </c>
      <c r="H21" s="121">
        <f t="shared" si="3"/>
        <v>13.422807595148335</v>
      </c>
      <c r="I21" s="121">
        <f t="shared" si="3"/>
        <v>5.1829065882104119</v>
      </c>
    </row>
    <row r="22" spans="1:18" x14ac:dyDescent="0.25">
      <c r="A22" s="328" t="s">
        <v>151</v>
      </c>
      <c r="B22" s="329"/>
      <c r="C22" s="243" t="s">
        <v>152</v>
      </c>
      <c r="D22" s="243"/>
      <c r="E22" s="146"/>
      <c r="F22" s="146"/>
      <c r="G22" s="146"/>
      <c r="H22" s="37"/>
      <c r="I22" s="244"/>
    </row>
    <row r="23" spans="1:18" x14ac:dyDescent="0.25">
      <c r="A23" s="245" t="s">
        <v>153</v>
      </c>
      <c r="B23" s="246"/>
      <c r="C23" s="246"/>
      <c r="D23" s="246"/>
      <c r="E23" s="246"/>
      <c r="F23" s="246"/>
      <c r="G23" s="246"/>
      <c r="H23" s="247"/>
      <c r="I23" s="229"/>
    </row>
    <row r="24" spans="1:18" x14ac:dyDescent="0.25">
      <c r="F24" s="241"/>
      <c r="K24" s="241"/>
    </row>
    <row r="25" spans="1:18" x14ac:dyDescent="0.25">
      <c r="B25" s="248"/>
      <c r="C25" s="248"/>
      <c r="D25" s="248"/>
      <c r="E25" s="248"/>
      <c r="F25" s="248"/>
      <c r="G25" s="248"/>
      <c r="H25" s="248"/>
      <c r="I25" s="248"/>
      <c r="K25" s="241"/>
    </row>
    <row r="26" spans="1:18" x14ac:dyDescent="0.25">
      <c r="K26" s="26"/>
      <c r="L26" s="26"/>
      <c r="M26" s="26"/>
      <c r="N26" s="26"/>
      <c r="O26" s="26"/>
      <c r="P26" s="26"/>
      <c r="Q26" s="26"/>
      <c r="R26" s="26"/>
    </row>
    <row r="27" spans="1:18" ht="29.25" customHeight="1" x14ac:dyDescent="0.25">
      <c r="A27" s="264" t="s">
        <v>154</v>
      </c>
      <c r="B27" s="265"/>
      <c r="C27" s="265"/>
      <c r="D27" s="265"/>
      <c r="E27" s="265"/>
      <c r="F27" s="265"/>
      <c r="G27" s="265"/>
      <c r="H27" s="265"/>
      <c r="I27" s="26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233"/>
      <c r="B28" s="234"/>
      <c r="C28" s="234"/>
      <c r="D28" s="234"/>
      <c r="E28" s="234"/>
      <c r="F28" s="330" t="s">
        <v>155</v>
      </c>
      <c r="G28" s="330"/>
      <c r="H28" s="330"/>
      <c r="I28" s="331"/>
      <c r="J28" s="249"/>
      <c r="K28" s="26"/>
      <c r="L28" s="26"/>
      <c r="M28" s="26"/>
      <c r="N28" s="26"/>
      <c r="O28" s="26"/>
      <c r="P28" s="26"/>
      <c r="Q28" s="26"/>
      <c r="R28" s="26"/>
    </row>
    <row r="29" spans="1:18" ht="15" customHeight="1" x14ac:dyDescent="0.25">
      <c r="A29" s="280" t="s">
        <v>1</v>
      </c>
      <c r="B29" s="333" t="s">
        <v>156</v>
      </c>
      <c r="C29" s="334"/>
      <c r="D29" s="334"/>
      <c r="E29" s="334"/>
      <c r="F29" s="334"/>
      <c r="G29" s="334"/>
      <c r="H29" s="334"/>
      <c r="I29" s="280" t="s">
        <v>157</v>
      </c>
      <c r="J29" s="335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332"/>
      <c r="B30" s="333" t="s">
        <v>144</v>
      </c>
      <c r="C30" s="334"/>
      <c r="D30" s="334"/>
      <c r="E30" s="336"/>
      <c r="F30" s="280" t="s">
        <v>145</v>
      </c>
      <c r="G30" s="280" t="s">
        <v>147</v>
      </c>
      <c r="H30" s="289" t="s">
        <v>35</v>
      </c>
      <c r="I30" s="332"/>
      <c r="J30" s="335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294"/>
      <c r="B31" s="236" t="s">
        <v>148</v>
      </c>
      <c r="C31" s="184" t="s">
        <v>149</v>
      </c>
      <c r="D31" s="184" t="s">
        <v>150</v>
      </c>
      <c r="E31" s="184" t="s">
        <v>35</v>
      </c>
      <c r="F31" s="294"/>
      <c r="G31" s="294"/>
      <c r="H31" s="327"/>
      <c r="I31" s="294"/>
      <c r="J31" s="335"/>
      <c r="K31" s="26"/>
      <c r="L31" s="26"/>
      <c r="M31" s="26"/>
      <c r="N31" s="26"/>
      <c r="O31" s="26"/>
      <c r="P31" s="26"/>
      <c r="Q31" s="26"/>
      <c r="R31" s="26"/>
    </row>
    <row r="32" spans="1:18" ht="14.25" customHeight="1" x14ac:dyDescent="0.25">
      <c r="A32" s="7">
        <v>1</v>
      </c>
      <c r="B32" s="55">
        <v>10</v>
      </c>
      <c r="C32" s="55">
        <v>11</v>
      </c>
      <c r="D32" s="55">
        <v>12</v>
      </c>
      <c r="E32" s="55">
        <v>13</v>
      </c>
      <c r="F32" s="55">
        <v>14</v>
      </c>
      <c r="G32" s="55">
        <v>15</v>
      </c>
      <c r="H32" s="55">
        <v>16</v>
      </c>
      <c r="I32" s="55"/>
      <c r="J32" s="250"/>
      <c r="K32" s="26"/>
      <c r="L32" s="26"/>
      <c r="M32" s="26"/>
      <c r="N32" s="26"/>
      <c r="O32" s="26"/>
      <c r="P32" s="26"/>
      <c r="Q32" s="26"/>
      <c r="R32" s="26"/>
    </row>
    <row r="33" spans="1:20" hidden="1" x14ac:dyDescent="0.25">
      <c r="A33" s="237" t="s">
        <v>7</v>
      </c>
      <c r="B33" s="238">
        <v>104862.65</v>
      </c>
      <c r="C33" s="238">
        <v>6244.3</v>
      </c>
      <c r="D33" s="238">
        <v>21971.57</v>
      </c>
      <c r="E33" s="238">
        <f>SUM(B33:D33)</f>
        <v>133078.51999999999</v>
      </c>
      <c r="F33" s="238">
        <v>131.28</v>
      </c>
      <c r="G33" s="238">
        <v>1178.18</v>
      </c>
      <c r="H33" s="238">
        <f>SUM(E33:G33)</f>
        <v>134387.97999999998</v>
      </c>
      <c r="I33" s="238">
        <f t="shared" ref="I33:I44" si="4">H33+I8</f>
        <v>1056839.17</v>
      </c>
      <c r="J33" s="251"/>
      <c r="K33" s="26"/>
      <c r="L33" s="26"/>
      <c r="M33" s="26"/>
      <c r="N33" s="26"/>
      <c r="O33" s="26"/>
      <c r="P33" s="26"/>
      <c r="Q33" s="26"/>
      <c r="R33" s="26"/>
    </row>
    <row r="34" spans="1:20" hidden="1" x14ac:dyDescent="0.25">
      <c r="A34" s="237" t="s">
        <v>8</v>
      </c>
      <c r="B34" s="19">
        <v>113166.95</v>
      </c>
      <c r="C34" s="19">
        <v>8205.2199999999993</v>
      </c>
      <c r="D34" s="19">
        <v>20768.88</v>
      </c>
      <c r="E34" s="19">
        <f>SUM(B34:D34)</f>
        <v>142141.04999999999</v>
      </c>
      <c r="F34" s="19">
        <v>118.18</v>
      </c>
      <c r="G34" s="19">
        <v>1750.42</v>
      </c>
      <c r="H34" s="19">
        <f t="shared" ref="H34:H44" si="5">SUM(E34:G34)</f>
        <v>144009.65</v>
      </c>
      <c r="I34" s="19">
        <f t="shared" si="4"/>
        <v>1108498.52</v>
      </c>
      <c r="J34" s="251"/>
      <c r="K34" s="252"/>
      <c r="L34" s="253"/>
      <c r="M34" s="254"/>
      <c r="N34" s="26"/>
      <c r="O34" s="26"/>
      <c r="P34" s="26"/>
      <c r="Q34" s="26"/>
      <c r="R34" s="26"/>
      <c r="S34" s="26"/>
      <c r="T34" s="26"/>
    </row>
    <row r="35" spans="1:20" x14ac:dyDescent="0.25">
      <c r="A35" s="237" t="s">
        <v>9</v>
      </c>
      <c r="B35" s="19">
        <v>118178.444908269</v>
      </c>
      <c r="C35" s="19">
        <v>8866.4650864280502</v>
      </c>
      <c r="D35" s="19">
        <v>19911.636903731182</v>
      </c>
      <c r="E35" s="19">
        <f t="shared" ref="E35:E44" si="6">SUM(B35:D35)</f>
        <v>146956.54689842823</v>
      </c>
      <c r="F35" s="19">
        <v>129.06</v>
      </c>
      <c r="G35" s="19">
        <v>1902.6192329999997</v>
      </c>
      <c r="H35" s="19">
        <f t="shared" si="5"/>
        <v>148988.22613142824</v>
      </c>
      <c r="I35" s="19">
        <f t="shared" si="4"/>
        <v>1175636.8061314283</v>
      </c>
      <c r="J35" s="251"/>
      <c r="K35" s="252"/>
      <c r="L35" s="253"/>
      <c r="M35" s="254"/>
      <c r="N35" s="26"/>
      <c r="O35" s="26"/>
      <c r="P35" s="26"/>
      <c r="Q35" s="26"/>
      <c r="R35" s="26"/>
      <c r="S35" s="26"/>
      <c r="T35" s="26"/>
    </row>
    <row r="36" spans="1:20" x14ac:dyDescent="0.25">
      <c r="A36" s="237" t="s">
        <v>10</v>
      </c>
      <c r="B36" s="19">
        <v>128401.06284753638</v>
      </c>
      <c r="C36" s="19">
        <v>9719.5681920010084</v>
      </c>
      <c r="D36" s="19">
        <v>21135.247629624944</v>
      </c>
      <c r="E36" s="19">
        <f t="shared" si="6"/>
        <v>159255.87866916231</v>
      </c>
      <c r="F36" s="19">
        <v>144.69</v>
      </c>
      <c r="G36" s="19">
        <v>2656.4342292999995</v>
      </c>
      <c r="H36" s="19">
        <f t="shared" si="5"/>
        <v>162057.00289846232</v>
      </c>
      <c r="I36" s="19">
        <f t="shared" si="4"/>
        <v>1278906.9228984625</v>
      </c>
      <c r="J36" s="251"/>
      <c r="K36" s="252"/>
      <c r="L36" s="253"/>
      <c r="M36" s="254"/>
      <c r="N36" s="26"/>
      <c r="O36" s="26"/>
      <c r="P36" s="26"/>
      <c r="Q36" s="26"/>
      <c r="R36" s="26"/>
      <c r="S36" s="26"/>
      <c r="T36" s="26"/>
    </row>
    <row r="37" spans="1:20" x14ac:dyDescent="0.25">
      <c r="A37" s="237" t="s">
        <v>11</v>
      </c>
      <c r="B37" s="19">
        <v>136720.53842859747</v>
      </c>
      <c r="C37" s="19">
        <v>8412.1646970528764</v>
      </c>
      <c r="D37" s="19">
        <v>21083.29496826154</v>
      </c>
      <c r="E37" s="19">
        <f t="shared" si="6"/>
        <v>166215.99809391188</v>
      </c>
      <c r="F37" s="19">
        <v>110.08565000000002</v>
      </c>
      <c r="G37" s="19">
        <v>2046.0793204609886</v>
      </c>
      <c r="H37" s="19">
        <f t="shared" si="5"/>
        <v>168372.16306437287</v>
      </c>
      <c r="I37" s="19">
        <f t="shared" si="4"/>
        <v>1335956.1979758709</v>
      </c>
      <c r="J37" s="251"/>
      <c r="K37" s="252"/>
      <c r="L37" s="253"/>
      <c r="M37" s="254"/>
      <c r="N37" s="26"/>
      <c r="O37" s="26"/>
      <c r="P37" s="26"/>
      <c r="Q37" s="26"/>
      <c r="R37" s="26"/>
      <c r="S37" s="26"/>
      <c r="T37" s="26"/>
    </row>
    <row r="38" spans="1:20" x14ac:dyDescent="0.25">
      <c r="A38" s="237" t="s">
        <v>12</v>
      </c>
      <c r="B38" s="19">
        <v>137588.31074462621</v>
      </c>
      <c r="C38" s="19">
        <v>9181.7406594530057</v>
      </c>
      <c r="D38" s="19">
        <v>22855.309378300797</v>
      </c>
      <c r="E38" s="19">
        <f t="shared" si="6"/>
        <v>169625.36078238001</v>
      </c>
      <c r="F38" s="19">
        <v>143.64332300000001</v>
      </c>
      <c r="G38" s="19">
        <v>2277.0229001721659</v>
      </c>
      <c r="H38" s="19">
        <f t="shared" si="5"/>
        <v>172046.02700555217</v>
      </c>
      <c r="I38" s="19">
        <f t="shared" si="4"/>
        <v>1407404.0101055522</v>
      </c>
      <c r="J38" s="251"/>
      <c r="K38" s="252"/>
      <c r="L38" s="253"/>
      <c r="M38" s="254"/>
      <c r="N38" s="26"/>
      <c r="O38" s="26"/>
      <c r="P38" s="26"/>
      <c r="Q38" s="26"/>
      <c r="R38" s="26"/>
      <c r="S38" s="26"/>
      <c r="T38" s="26"/>
    </row>
    <row r="39" spans="1:20" x14ac:dyDescent="0.25">
      <c r="A39" s="237" t="s">
        <v>13</v>
      </c>
      <c r="B39" s="19">
        <v>143867.68115917617</v>
      </c>
      <c r="C39" s="19">
        <v>8106.886352044964</v>
      </c>
      <c r="D39" s="19">
        <v>25362.170884695795</v>
      </c>
      <c r="E39" s="19">
        <f t="shared" si="6"/>
        <v>177336.73839591694</v>
      </c>
      <c r="F39" s="19">
        <v>112.47986</v>
      </c>
      <c r="G39" s="19">
        <v>2328.1706825400793</v>
      </c>
      <c r="H39" s="19">
        <f t="shared" si="5"/>
        <v>179777.38893845701</v>
      </c>
      <c r="I39" s="19">
        <f t="shared" si="4"/>
        <v>1483232.065977517</v>
      </c>
      <c r="J39" s="251"/>
      <c r="K39" s="252"/>
      <c r="L39" s="253"/>
      <c r="M39" s="254"/>
      <c r="N39" s="26"/>
      <c r="O39" s="26"/>
      <c r="P39" s="26"/>
      <c r="Q39" s="26"/>
      <c r="R39" s="26"/>
      <c r="S39" s="26"/>
      <c r="T39" s="26"/>
    </row>
    <row r="40" spans="1:20" x14ac:dyDescent="0.25">
      <c r="A40" s="237" t="s">
        <v>14</v>
      </c>
      <c r="B40" s="19">
        <v>184250.36009185622</v>
      </c>
      <c r="C40" s="19">
        <v>5334.3224887489623</v>
      </c>
      <c r="D40" s="19">
        <v>19545.085506403793</v>
      </c>
      <c r="E40" s="19">
        <f t="shared" si="6"/>
        <v>209129.76808700897</v>
      </c>
      <c r="F40" s="19">
        <v>270.038748</v>
      </c>
      <c r="G40" s="19">
        <v>3673.923203282036</v>
      </c>
      <c r="H40" s="19">
        <f t="shared" si="5"/>
        <v>213073.73003829099</v>
      </c>
      <c r="I40" s="19">
        <f t="shared" si="4"/>
        <v>1584853.2261493613</v>
      </c>
      <c r="J40" s="251"/>
      <c r="K40" s="252"/>
      <c r="L40" s="253"/>
      <c r="M40" s="254"/>
      <c r="N40" s="26"/>
      <c r="O40" s="26"/>
      <c r="P40" s="26"/>
      <c r="Q40" s="26"/>
      <c r="R40" s="26"/>
      <c r="S40" s="26"/>
      <c r="T40" s="26"/>
    </row>
    <row r="41" spans="1:20" x14ac:dyDescent="0.25">
      <c r="A41" s="237" t="s">
        <v>37</v>
      </c>
      <c r="B41" s="19">
        <v>205545.77711105754</v>
      </c>
      <c r="C41" s="19">
        <v>1919.316248443964</v>
      </c>
      <c r="D41" s="19">
        <v>25443.149823403797</v>
      </c>
      <c r="E41" s="19">
        <f t="shared" si="6"/>
        <v>232908.24318290531</v>
      </c>
      <c r="F41" s="19">
        <v>348.03716700000001</v>
      </c>
      <c r="G41" s="19">
        <v>6310.4702169285283</v>
      </c>
      <c r="H41" s="19">
        <f t="shared" si="5"/>
        <v>239566.75056683383</v>
      </c>
      <c r="I41" s="19">
        <f t="shared" si="4"/>
        <v>1622983.4766779039</v>
      </c>
      <c r="J41" s="251"/>
      <c r="K41" s="252"/>
      <c r="L41" s="253"/>
      <c r="M41" s="254"/>
      <c r="N41" s="26"/>
      <c r="O41" s="26"/>
      <c r="P41" s="26"/>
      <c r="Q41" s="26"/>
      <c r="R41" s="26"/>
      <c r="S41" s="26"/>
      <c r="T41" s="26"/>
    </row>
    <row r="42" spans="1:20" x14ac:dyDescent="0.25">
      <c r="A42" s="237" t="s">
        <v>16</v>
      </c>
      <c r="B42" s="19">
        <v>193142.603306</v>
      </c>
      <c r="C42" s="19">
        <v>2504.1884635757369</v>
      </c>
      <c r="D42" s="19">
        <v>21683.545990999999</v>
      </c>
      <c r="E42" s="19">
        <f t="shared" si="6"/>
        <v>217330.33776057573</v>
      </c>
      <c r="F42" s="19">
        <v>339.12488999999999</v>
      </c>
      <c r="G42" s="19">
        <v>7157.9367291130002</v>
      </c>
      <c r="H42" s="19">
        <f t="shared" si="5"/>
        <v>224827.39937968872</v>
      </c>
      <c r="I42" s="19">
        <f t="shared" si="4"/>
        <v>1598014.2773255229</v>
      </c>
      <c r="J42" s="251"/>
      <c r="K42" s="252"/>
      <c r="L42" s="253"/>
      <c r="M42" s="254"/>
      <c r="N42" s="26"/>
      <c r="O42" s="26"/>
      <c r="P42" s="26"/>
      <c r="Q42" s="26"/>
      <c r="R42" s="26"/>
      <c r="S42" s="26"/>
      <c r="T42" s="26"/>
    </row>
    <row r="43" spans="1:20" x14ac:dyDescent="0.25">
      <c r="A43" s="237" t="s">
        <v>17</v>
      </c>
      <c r="B43" s="19">
        <v>179235.448903963</v>
      </c>
      <c r="C43" s="19">
        <v>2104.5139360444027</v>
      </c>
      <c r="D43" s="19">
        <v>20801.167214074365</v>
      </c>
      <c r="E43" s="19">
        <f t="shared" si="6"/>
        <v>202141.13005408179</v>
      </c>
      <c r="F43" s="19">
        <v>356.65820599999995</v>
      </c>
      <c r="G43" s="19">
        <v>6812.9800245700189</v>
      </c>
      <c r="H43" s="19">
        <f t="shared" si="5"/>
        <v>209310.7682846518</v>
      </c>
      <c r="I43" s="19">
        <f t="shared" si="4"/>
        <v>1693773.6682846518</v>
      </c>
      <c r="J43" s="255"/>
      <c r="K43" s="252"/>
      <c r="L43" s="253"/>
      <c r="M43" s="254"/>
      <c r="N43" s="26"/>
      <c r="O43" s="26"/>
      <c r="P43" s="26"/>
      <c r="Q43" s="26"/>
      <c r="R43" s="26"/>
      <c r="S43" s="26"/>
      <c r="T43" s="26"/>
    </row>
    <row r="44" spans="1:20" x14ac:dyDescent="0.25">
      <c r="A44" s="237" t="s">
        <v>18</v>
      </c>
      <c r="B44" s="19">
        <v>192900</v>
      </c>
      <c r="C44" s="19">
        <v>2300</v>
      </c>
      <c r="D44" s="19">
        <v>21500</v>
      </c>
      <c r="E44" s="19">
        <f t="shared" si="6"/>
        <v>216700</v>
      </c>
      <c r="F44" s="19">
        <v>400</v>
      </c>
      <c r="G44" s="19">
        <v>8900</v>
      </c>
      <c r="H44" s="19">
        <f t="shared" si="5"/>
        <v>226000</v>
      </c>
      <c r="I44" s="19">
        <f t="shared" si="4"/>
        <v>1843813</v>
      </c>
      <c r="J44" s="255"/>
      <c r="K44" s="252"/>
      <c r="L44" s="253"/>
      <c r="M44" s="254"/>
      <c r="N44" s="26"/>
      <c r="O44" s="26"/>
      <c r="P44" s="26"/>
      <c r="Q44" s="26"/>
      <c r="R44" s="26"/>
      <c r="S44" s="26"/>
      <c r="T44" s="26"/>
    </row>
    <row r="45" spans="1:20" ht="38.25" x14ac:dyDescent="0.25">
      <c r="A45" s="27" t="s">
        <v>122</v>
      </c>
      <c r="B45" s="25">
        <f t="shared" ref="B45:I45" si="7">((B44-B43)/B43)*100</f>
        <v>7.6237994099920883</v>
      </c>
      <c r="C45" s="25">
        <f t="shared" si="7"/>
        <v>9.2888937729264232</v>
      </c>
      <c r="D45" s="25">
        <f t="shared" si="7"/>
        <v>3.3595844826092014</v>
      </c>
      <c r="E45" s="25">
        <f t="shared" si="7"/>
        <v>7.2023293537653927</v>
      </c>
      <c r="F45" s="25">
        <f t="shared" si="7"/>
        <v>12.152193128005599</v>
      </c>
      <c r="G45" s="25">
        <f t="shared" si="7"/>
        <v>30.632997130528018</v>
      </c>
      <c r="H45" s="25">
        <f t="shared" si="7"/>
        <v>7.9734224149670645</v>
      </c>
      <c r="I45" s="25">
        <f t="shared" si="7"/>
        <v>8.8582869438098335</v>
      </c>
      <c r="J45" s="256"/>
      <c r="K45" s="255"/>
      <c r="L45" s="257"/>
      <c r="M45" s="26"/>
      <c r="N45" s="26"/>
      <c r="O45" s="26"/>
      <c r="P45" s="26"/>
      <c r="Q45" s="26"/>
      <c r="R45" s="26"/>
      <c r="S45" s="26"/>
      <c r="T45" s="26"/>
    </row>
    <row r="46" spans="1:20" ht="25.5" x14ac:dyDescent="0.25">
      <c r="A46" s="27" t="s">
        <v>20</v>
      </c>
      <c r="B46" s="121">
        <f>((B44/B35)^(1/9)-1)*100</f>
        <v>5.5951017425614813</v>
      </c>
      <c r="C46" s="121">
        <f t="shared" ref="C46:I46" si="8">((C44/C35)^(1/9)-1)*100</f>
        <v>-13.923149161414328</v>
      </c>
      <c r="D46" s="121">
        <f t="shared" si="8"/>
        <v>0.85640865605320915</v>
      </c>
      <c r="E46" s="121">
        <f t="shared" si="8"/>
        <v>4.4097625483419556</v>
      </c>
      <c r="F46" s="121">
        <f t="shared" si="8"/>
        <v>13.392771444710938</v>
      </c>
      <c r="G46" s="121">
        <f t="shared" si="8"/>
        <v>18.699442843986034</v>
      </c>
      <c r="H46" s="121">
        <f t="shared" si="8"/>
        <v>4.7384823276032551</v>
      </c>
      <c r="I46" s="121">
        <f t="shared" si="8"/>
        <v>5.127410378207431</v>
      </c>
      <c r="J46" s="29"/>
    </row>
    <row r="47" spans="1:20" x14ac:dyDescent="0.25">
      <c r="A47" s="328" t="s">
        <v>158</v>
      </c>
      <c r="B47" s="329"/>
      <c r="C47" s="243" t="s">
        <v>152</v>
      </c>
      <c r="D47" s="258"/>
      <c r="E47" s="37"/>
      <c r="F47" s="37"/>
      <c r="G47" s="37"/>
      <c r="H47" s="37"/>
      <c r="I47" s="244"/>
    </row>
    <row r="48" spans="1:20" ht="24" customHeight="1" x14ac:dyDescent="0.25">
      <c r="A48" s="127" t="s">
        <v>153</v>
      </c>
      <c r="B48" s="246"/>
      <c r="C48" s="246"/>
      <c r="D48" s="247"/>
      <c r="E48" s="247"/>
      <c r="F48" s="247"/>
      <c r="G48" s="247"/>
      <c r="H48" s="247"/>
      <c r="I48" s="229"/>
    </row>
    <row r="49" spans="1:9" ht="15.75" x14ac:dyDescent="0.25">
      <c r="A49" s="259"/>
      <c r="B49" s="260"/>
    </row>
    <row r="50" spans="1:9" ht="15.75" x14ac:dyDescent="0.25">
      <c r="A50" s="259"/>
      <c r="B50" s="260"/>
    </row>
    <row r="51" spans="1:9" x14ac:dyDescent="0.25">
      <c r="E51" s="240"/>
      <c r="F51" s="240"/>
      <c r="G51" s="240"/>
      <c r="H51" s="240"/>
      <c r="I51" s="240"/>
    </row>
    <row r="53" spans="1:9" x14ac:dyDescent="0.25">
      <c r="E53" s="240"/>
      <c r="F53" s="240"/>
      <c r="G53" s="240"/>
      <c r="H53" s="240"/>
    </row>
  </sheetData>
  <mergeCells count="21">
    <mergeCell ref="J29:J31"/>
    <mergeCell ref="B30:E30"/>
    <mergeCell ref="F30:F31"/>
    <mergeCell ref="A1:I2"/>
    <mergeCell ref="F3:I3"/>
    <mergeCell ref="A4:A6"/>
    <mergeCell ref="B4:I4"/>
    <mergeCell ref="B5:E5"/>
    <mergeCell ref="F5:F6"/>
    <mergeCell ref="G5:G6"/>
    <mergeCell ref="H5:H6"/>
    <mergeCell ref="I5:I6"/>
    <mergeCell ref="G30:G31"/>
    <mergeCell ref="H30:H31"/>
    <mergeCell ref="A47:B47"/>
    <mergeCell ref="A22:B22"/>
    <mergeCell ref="A27:I27"/>
    <mergeCell ref="F28:I28"/>
    <mergeCell ref="A29:A31"/>
    <mergeCell ref="B29:H29"/>
    <mergeCell ref="I29:I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3.1</vt:lpstr>
      <vt:lpstr>3.2</vt:lpstr>
      <vt:lpstr>3.3</vt:lpstr>
      <vt:lpstr>3.3 (A&amp;B)</vt:lpstr>
      <vt:lpstr> 3.4</vt:lpstr>
      <vt:lpstr>3.5</vt:lpstr>
      <vt:lpstr>3.6</vt:lpstr>
      <vt:lpstr>'3.5'!Print_Area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2024-03-12T08:25:56Z</dcterms:created>
  <dcterms:modified xsi:type="dcterms:W3CDTF">2024-05-21T10:00:21Z</dcterms:modified>
</cp:coreProperties>
</file>