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8_{743EE450-1E05-4A4D-99BF-A157181EA6A8}" xr6:coauthVersionLast="36" xr6:coauthVersionMax="36" xr10:uidLastSave="{00000000-0000-0000-0000-000000000000}"/>
  <bookViews>
    <workbookView xWindow="0" yWindow="0" windowWidth="24000" windowHeight="9405" xr2:uid="{FE2B7B50-5A5D-4503-A3D2-D347BACBF26A}"/>
  </bookViews>
  <sheets>
    <sheet name="1.1" sheetId="1" r:id="rId1"/>
    <sheet name="1.2" sheetId="2" r:id="rId2"/>
    <sheet name="1.3" sheetId="3" r:id="rId3"/>
    <sheet name="1.4" sheetId="4" r:id="rId4"/>
  </sheets>
  <externalReferences>
    <externalReference r:id="rId5"/>
    <externalReference r:id="rId6"/>
    <externalReference r:id="rId7"/>
  </externalReferences>
  <definedNames>
    <definedName name="\I">#REF!</definedName>
    <definedName name="\P">#REF!</definedName>
    <definedName name="_xlnm._FilterDatabase" localSheetId="3" hidden="1">'1.4'!$A$59:$S$59</definedName>
    <definedName name="aa">'[2]Oil Consumption – barrels'!#REF!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FHeadings">'[1]Conversion factors_1'!$B$5:$Q$5</definedName>
    <definedName name="ConversionFactors">OFFSET('[1]Conversion factors_1'!$B$6,0,0,100,16)</definedName>
    <definedName name="ConversionFactors2">OFFSET('[1]Conversion factors_2'!$B$6,0,0,100,16)</definedName>
    <definedName name="Countries">'[3]automatic MM'!$C$77:$C$114</definedName>
    <definedName name="CountryName">'[3]automatic MM'!$D$6</definedName>
    <definedName name="CountryName_1">'[3]automatic MM'!$D$6</definedName>
    <definedName name="DataYear">'[3]automatic MM'!$D$9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xceptions">OFFSET([3]Exceptions!$B$8,1,0,COUNTA([3]Exceptions!$B$8:$B$305)-1,6)</definedName>
    <definedName name="INIT">#REF!</definedName>
    <definedName name="LEAP">#REF!</definedName>
    <definedName name="MJ_per_toe">41868</definedName>
    <definedName name="NONLEAP">#REF!</definedName>
    <definedName name="Print1">#REF!</definedName>
    <definedName name="RawData">'[1]Data in physical units_1'!$B$5:$BM$106</definedName>
    <definedName name="RawData2">'[1]Data in physical units_2'!$B$5:$BM$106</definedName>
    <definedName name="RawDataHeadings">'[1]Data in physical units_1'!$B$4:$BM$4</definedName>
    <definedName name="RawDataHeadings2">'[1]Data in physical units_2'!$B$4:$BM$4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4" l="1"/>
  <c r="G40" i="4"/>
  <c r="F40" i="4"/>
  <c r="E40" i="4"/>
  <c r="D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H20" i="3"/>
  <c r="I20" i="3" s="1"/>
  <c r="F20" i="3"/>
  <c r="G18" i="3" s="1"/>
  <c r="D20" i="3"/>
  <c r="E18" i="3" s="1"/>
  <c r="B20" i="3"/>
  <c r="C18" i="3" s="1"/>
  <c r="I19" i="3"/>
  <c r="G19" i="3"/>
  <c r="E19" i="3"/>
  <c r="C19" i="3"/>
  <c r="I17" i="3"/>
  <c r="G17" i="3"/>
  <c r="I16" i="3"/>
  <c r="G16" i="3"/>
  <c r="E16" i="3"/>
  <c r="C16" i="3"/>
  <c r="I14" i="3"/>
  <c r="G14" i="3"/>
  <c r="E14" i="3"/>
  <c r="I13" i="3"/>
  <c r="G13" i="3"/>
  <c r="E13" i="3"/>
  <c r="C13" i="3"/>
  <c r="I11" i="3"/>
  <c r="G11" i="3"/>
  <c r="E11" i="3"/>
  <c r="C11" i="3"/>
  <c r="I10" i="3"/>
  <c r="G10" i="3"/>
  <c r="E10" i="3"/>
  <c r="C10" i="3"/>
  <c r="I8" i="3"/>
  <c r="G8" i="3"/>
  <c r="E8" i="3"/>
  <c r="C8" i="3"/>
  <c r="I7" i="3"/>
  <c r="G7" i="3"/>
  <c r="E7" i="3"/>
  <c r="C7" i="3"/>
  <c r="G13" i="2"/>
  <c r="F13" i="2"/>
  <c r="E13" i="2"/>
  <c r="E14" i="2" s="1"/>
  <c r="D13" i="2"/>
  <c r="D14" i="2" s="1"/>
  <c r="C13" i="2"/>
  <c r="B13" i="2"/>
  <c r="I12" i="2"/>
  <c r="H12" i="2"/>
  <c r="I11" i="2"/>
  <c r="H11" i="2"/>
  <c r="I10" i="2"/>
  <c r="H10" i="2"/>
  <c r="I9" i="2"/>
  <c r="K9" i="2" s="1"/>
  <c r="H9" i="2"/>
  <c r="J9" i="2" s="1"/>
  <c r="I8" i="2"/>
  <c r="K8" i="2" s="1"/>
  <c r="H8" i="2"/>
  <c r="J8" i="2" s="1"/>
  <c r="I7" i="2"/>
  <c r="H7" i="2"/>
  <c r="I6" i="2"/>
  <c r="H6" i="2"/>
  <c r="I5" i="2"/>
  <c r="I13" i="2" s="1"/>
  <c r="H5" i="2"/>
  <c r="H13" i="2" s="1"/>
  <c r="I20" i="1"/>
  <c r="I21" i="1" s="1"/>
  <c r="H20" i="1"/>
  <c r="H21" i="1" s="1"/>
  <c r="G20" i="1"/>
  <c r="G21" i="1" s="1"/>
  <c r="F20" i="1"/>
  <c r="E20" i="1"/>
  <c r="D20" i="1"/>
  <c r="C20" i="1"/>
  <c r="B20" i="1"/>
  <c r="I19" i="1"/>
  <c r="K19" i="1" s="1"/>
  <c r="H19" i="1"/>
  <c r="J19" i="1" s="1"/>
  <c r="I18" i="1"/>
  <c r="H18" i="1"/>
  <c r="I17" i="1"/>
  <c r="K17" i="1" s="1"/>
  <c r="H17" i="1"/>
  <c r="J17" i="1" s="1"/>
  <c r="I16" i="1"/>
  <c r="K16" i="1" s="1"/>
  <c r="H16" i="1"/>
  <c r="J16" i="1" s="1"/>
  <c r="I15" i="1"/>
  <c r="H15" i="1"/>
  <c r="I14" i="1"/>
  <c r="K14" i="1" s="1"/>
  <c r="H14" i="1"/>
  <c r="J14" i="1" s="1"/>
  <c r="I13" i="1"/>
  <c r="K13" i="1" s="1"/>
  <c r="H13" i="1"/>
  <c r="J13" i="1" s="1"/>
  <c r="K12" i="1"/>
  <c r="I12" i="1"/>
  <c r="H12" i="1"/>
  <c r="I11" i="1"/>
  <c r="K11" i="1" s="1"/>
  <c r="H11" i="1"/>
  <c r="J11" i="1" s="1"/>
  <c r="I10" i="1"/>
  <c r="K10" i="1" s="1"/>
  <c r="H10" i="1"/>
  <c r="J10" i="1" s="1"/>
  <c r="I9" i="1"/>
  <c r="H9" i="1"/>
  <c r="I8" i="1"/>
  <c r="K8" i="1" s="1"/>
  <c r="H8" i="1"/>
  <c r="J8" i="1" s="1"/>
  <c r="I7" i="1"/>
  <c r="K7" i="1" s="1"/>
  <c r="H7" i="1"/>
  <c r="J7" i="1" s="1"/>
  <c r="K6" i="1"/>
  <c r="J6" i="1"/>
  <c r="I6" i="1"/>
  <c r="H6" i="1"/>
  <c r="I5" i="1"/>
  <c r="K5" i="1" s="1"/>
  <c r="H5" i="1"/>
  <c r="J5" i="1" s="1"/>
  <c r="D41" i="4" l="1"/>
  <c r="J5" i="4"/>
  <c r="J17" i="4"/>
  <c r="J6" i="4"/>
  <c r="F41" i="4"/>
  <c r="J31" i="4"/>
  <c r="J34" i="4"/>
  <c r="J12" i="4"/>
  <c r="J4" i="4"/>
  <c r="J19" i="4"/>
  <c r="J22" i="4"/>
  <c r="J11" i="4"/>
  <c r="J23" i="4"/>
  <c r="J35" i="4"/>
  <c r="J24" i="4"/>
  <c r="J36" i="4"/>
  <c r="J13" i="4"/>
  <c r="I40" i="4"/>
  <c r="J18" i="4" s="1"/>
  <c r="E17" i="3"/>
  <c r="C20" i="3"/>
  <c r="E6" i="3"/>
  <c r="G12" i="3"/>
  <c r="C14" i="3"/>
  <c r="C17" i="3"/>
  <c r="E20" i="3"/>
  <c r="C6" i="3"/>
  <c r="C9" i="3"/>
  <c r="C12" i="3"/>
  <c r="C15" i="3"/>
  <c r="E9" i="3"/>
  <c r="E12" i="3"/>
  <c r="E15" i="3"/>
  <c r="G20" i="3"/>
  <c r="G6" i="3"/>
  <c r="G9" i="3"/>
  <c r="G15" i="3"/>
  <c r="I6" i="3"/>
  <c r="I9" i="3"/>
  <c r="I12" i="3"/>
  <c r="I15" i="3"/>
  <c r="I18" i="3"/>
  <c r="J10" i="2"/>
  <c r="B14" i="2"/>
  <c r="F14" i="2"/>
  <c r="J13" i="2"/>
  <c r="H14" i="2"/>
  <c r="J7" i="2"/>
  <c r="J11" i="2"/>
  <c r="I14" i="2"/>
  <c r="K13" i="2"/>
  <c r="G14" i="2"/>
  <c r="K10" i="2"/>
  <c r="C14" i="2"/>
  <c r="K7" i="2"/>
  <c r="K11" i="2"/>
  <c r="J6" i="2"/>
  <c r="J12" i="2"/>
  <c r="K6" i="2"/>
  <c r="K12" i="2"/>
  <c r="J5" i="2"/>
  <c r="K5" i="2"/>
  <c r="J12" i="1"/>
  <c r="J15" i="1"/>
  <c r="K15" i="1"/>
  <c r="K9" i="1"/>
  <c r="J20" i="1"/>
  <c r="B21" i="1"/>
  <c r="D21" i="1"/>
  <c r="E21" i="1"/>
  <c r="F21" i="1"/>
  <c r="J9" i="1"/>
  <c r="J18" i="1"/>
  <c r="K18" i="1"/>
  <c r="K20" i="1"/>
  <c r="C21" i="1"/>
  <c r="J7" i="4" l="1"/>
  <c r="J28" i="4"/>
  <c r="J37" i="4"/>
  <c r="I41" i="4"/>
  <c r="H41" i="4"/>
  <c r="J39" i="4"/>
  <c r="J15" i="4"/>
  <c r="J38" i="4"/>
  <c r="J32" i="4"/>
  <c r="J26" i="4"/>
  <c r="J20" i="4"/>
  <c r="J14" i="4"/>
  <c r="J8" i="4"/>
  <c r="G41" i="4"/>
  <c r="J40" i="4"/>
  <c r="J27" i="4"/>
  <c r="C41" i="4"/>
  <c r="J21" i="4"/>
  <c r="J33" i="4"/>
  <c r="J9" i="4"/>
  <c r="J30" i="4"/>
  <c r="J10" i="4"/>
  <c r="E41" i="4"/>
  <c r="J25" i="4"/>
  <c r="J16" i="4"/>
  <c r="J29" i="4"/>
</calcChain>
</file>

<file path=xl/sharedStrings.xml><?xml version="1.0" encoding="utf-8"?>
<sst xmlns="http://schemas.openxmlformats.org/spreadsheetml/2006/main" count="132" uniqueCount="82">
  <si>
    <t>Table 1.1: Statewise Estimated Reserves of Coal (As on 1st April)</t>
  </si>
  <si>
    <t xml:space="preserve"> (in Million Tonnes)</t>
  </si>
  <si>
    <t>States/ UTs</t>
  </si>
  <si>
    <t xml:space="preserve">Proved </t>
  </si>
  <si>
    <t xml:space="preserve">Indicated </t>
  </si>
  <si>
    <t xml:space="preserve">Inferred </t>
  </si>
  <si>
    <t>Total</t>
  </si>
  <si>
    <t>Distribution (%)</t>
  </si>
  <si>
    <t>Andhra Pradesh</t>
  </si>
  <si>
    <t>Arunachal Pradesh</t>
  </si>
  <si>
    <t>Assam</t>
  </si>
  <si>
    <t>Bihar</t>
  </si>
  <si>
    <t>Chhattisgarh</t>
  </si>
  <si>
    <t>Jharkhand</t>
  </si>
  <si>
    <t>Madhya Pradesh</t>
  </si>
  <si>
    <t>Maharashtra</t>
  </si>
  <si>
    <t>Meghalaya</t>
  </si>
  <si>
    <t>Nagaland</t>
  </si>
  <si>
    <t>Odisha</t>
  </si>
  <si>
    <t>Sikkim</t>
  </si>
  <si>
    <t>Telangana</t>
  </si>
  <si>
    <t>Uttar Pradesh</t>
  </si>
  <si>
    <t>West Bengal</t>
  </si>
  <si>
    <t>All India Total</t>
  </si>
  <si>
    <t xml:space="preserve">Distribution (%) </t>
  </si>
  <si>
    <t>Total may not tally due to rounding off</t>
  </si>
  <si>
    <t>Source:  Ministry of Coal</t>
  </si>
  <si>
    <t xml:space="preserve">Table 1.2: Statewise Estimated Reserves of Lignite(As on 1st April) </t>
  </si>
  <si>
    <t xml:space="preserve">Total </t>
  </si>
  <si>
    <t>Gujarat</t>
  </si>
  <si>
    <t>Jammu &amp; Kashmir</t>
  </si>
  <si>
    <t>Kerala</t>
  </si>
  <si>
    <t>Puducherry</t>
  </si>
  <si>
    <t>Rajasthan</t>
  </si>
  <si>
    <t>Tamil Nadu</t>
  </si>
  <si>
    <t xml:space="preserve"> All India</t>
  </si>
  <si>
    <t xml:space="preserve"> Total may not tally due to rounding off</t>
  </si>
  <si>
    <t>Source: Ministry of Coal</t>
  </si>
  <si>
    <t>Table 1.3: Statewise Estimated Reserves of Crude Oil and Natural Gas (As on 1st April)</t>
  </si>
  <si>
    <t>States/ UTs/ Region</t>
  </si>
  <si>
    <t>Crude Oil (Million Tonnes)</t>
  </si>
  <si>
    <t>Natural Gas (Billion Cubic Metres)</t>
  </si>
  <si>
    <t>Estimated Reserves</t>
  </si>
  <si>
    <t>Tripura</t>
  </si>
  <si>
    <t xml:space="preserve">West Bengal </t>
  </si>
  <si>
    <t>West Bengal (CBM)</t>
  </si>
  <si>
    <t>Jharkhand (CBM)</t>
  </si>
  <si>
    <t>Madhya Pradesh (CBM)</t>
  </si>
  <si>
    <t>Eastern Offshore</t>
  </si>
  <si>
    <t>Western Offshore</t>
  </si>
  <si>
    <t>CBM : Cold Bed Methane (Jharkhand, West Bengal and M.P.)</t>
  </si>
  <si>
    <t>1. Western offshore includes Gujarat offshore</t>
  </si>
  <si>
    <t>2. Total may not tally due to rounding off</t>
  </si>
  <si>
    <t>Source: M/o Petroleum &amp; Natural Gas</t>
  </si>
  <si>
    <t>Table 1.4: Sourcewise and Statewise Estimated Potential of Renewable Power in India (as on 31.03.2024)</t>
  </si>
  <si>
    <t xml:space="preserve">  (in MW)</t>
  </si>
  <si>
    <t>Sl. No.</t>
  </si>
  <si>
    <t>Wind Power
@ 150m</t>
  </si>
  <si>
    <t>Small Hydro Power*</t>
  </si>
  <si>
    <t>Biomass Power</t>
  </si>
  <si>
    <t>Cogeneration-bagasse</t>
  </si>
  <si>
    <t>Solar Energy</t>
  </si>
  <si>
    <t>Large Hydro#</t>
  </si>
  <si>
    <t>Goa</t>
  </si>
  <si>
    <t>Haryana</t>
  </si>
  <si>
    <t>Himachal Pradesh</t>
  </si>
  <si>
    <t>J&amp; K(including Ladakh)</t>
  </si>
  <si>
    <t>1 (Ladakh)</t>
  </si>
  <si>
    <t>Karnataka</t>
  </si>
  <si>
    <t>Manipur</t>
  </si>
  <si>
    <t>Mizoram</t>
  </si>
  <si>
    <t>Punjab</t>
  </si>
  <si>
    <t>Uttarakhand</t>
  </si>
  <si>
    <t>Andaman &amp; Nicobar</t>
  </si>
  <si>
    <t>Chandigarh</t>
  </si>
  <si>
    <t>Dadar &amp; Nagar Haveli, Daman &amp; Diu</t>
  </si>
  <si>
    <t>Delhi</t>
  </si>
  <si>
    <t>Lakshadweep</t>
  </si>
  <si>
    <t>Others$</t>
  </si>
  <si>
    <t>$ Others includes installations through NGOs/IREDA in different states</t>
  </si>
  <si>
    <t>*capacity upto 25 MW, # capacity &gt; 25 MW</t>
  </si>
  <si>
    <t>Source: Ministry of New and Renewable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</si>
</sst>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16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3" fontId="9" fillId="3" borderId="9" xfId="0" applyNumberFormat="1" applyFont="1" applyFill="1" applyBorder="1" applyAlignment="1">
      <alignment horizontal="left" vertical="center"/>
    </xf>
    <xf numFmtId="3" fontId="10" fillId="3" borderId="10" xfId="0" applyNumberFormat="1" applyFont="1" applyFill="1" applyBorder="1" applyAlignment="1">
      <alignment horizontal="center" vertical="center"/>
    </xf>
    <xf numFmtId="2" fontId="10" fillId="3" borderId="10" xfId="2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0" fontId="7" fillId="3" borderId="11" xfId="0" applyFont="1" applyFill="1" applyBorder="1" applyAlignment="1">
      <alignment vertical="center"/>
    </xf>
    <xf numFmtId="165" fontId="7" fillId="3" borderId="7" xfId="1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2" fontId="7" fillId="3" borderId="12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2" fontId="12" fillId="2" borderId="0" xfId="0" applyNumberFormat="1" applyFont="1" applyFill="1"/>
    <xf numFmtId="0" fontId="12" fillId="2" borderId="0" xfId="0" applyFont="1" applyFill="1"/>
    <xf numFmtId="0" fontId="12" fillId="2" borderId="10" xfId="0" applyFont="1" applyFill="1" applyBorder="1"/>
    <xf numFmtId="0" fontId="11" fillId="2" borderId="8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2" fontId="12" fillId="2" borderId="5" xfId="0" applyNumberFormat="1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2" fontId="13" fillId="0" borderId="0" xfId="0" applyNumberFormat="1" applyFont="1"/>
    <xf numFmtId="1" fontId="13" fillId="0" borderId="0" xfId="0" applyNumberFormat="1" applyFont="1"/>
    <xf numFmtId="43" fontId="2" fillId="0" borderId="0" xfId="0" applyNumberFormat="1" applyFont="1"/>
    <xf numFmtId="3" fontId="0" fillId="0" borderId="0" xfId="0" applyNumberFormat="1"/>
    <xf numFmtId="2" fontId="14" fillId="4" borderId="0" xfId="0" applyNumberFormat="1" applyFont="1" applyFill="1" applyAlignment="1">
      <alignment horizontal="right" vertical="center"/>
    </xf>
    <xf numFmtId="4" fontId="0" fillId="0" borderId="0" xfId="0" applyNumberFormat="1"/>
    <xf numFmtId="0" fontId="15" fillId="0" borderId="0" xfId="0" applyFont="1" applyAlignment="1">
      <alignment horizontal="center" vertical="center"/>
    </xf>
    <xf numFmtId="2" fontId="3" fillId="0" borderId="0" xfId="0" applyNumberFormat="1" applyFont="1"/>
    <xf numFmtId="1" fontId="0" fillId="0" borderId="0" xfId="0" applyNumberFormat="1"/>
    <xf numFmtId="2" fontId="0" fillId="0" borderId="0" xfId="0" applyNumberFormat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1" fontId="10" fillId="3" borderId="10" xfId="0" applyNumberFormat="1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2" fontId="10" fillId="3" borderId="9" xfId="0" applyNumberFormat="1" applyFont="1" applyFill="1" applyBorder="1" applyAlignment="1">
      <alignment horizontal="center"/>
    </xf>
    <xf numFmtId="0" fontId="7" fillId="3" borderId="7" xfId="0" applyFont="1" applyFill="1" applyBorder="1"/>
    <xf numFmtId="1" fontId="8" fillId="3" borderId="13" xfId="0" applyNumberFormat="1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horizontal="left" vertical="center" wrapText="1"/>
    </xf>
    <xf numFmtId="2" fontId="7" fillId="3" borderId="15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/>
    <xf numFmtId="1" fontId="12" fillId="2" borderId="6" xfId="0" applyNumberFormat="1" applyFont="1" applyFill="1" applyBorder="1"/>
    <xf numFmtId="10" fontId="0" fillId="0" borderId="0" xfId="2" applyNumberFormat="1" applyFont="1"/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17" fillId="3" borderId="15" xfId="0" applyFont="1" applyFill="1" applyBorder="1"/>
    <xf numFmtId="0" fontId="17" fillId="3" borderId="13" xfId="0" applyFont="1" applyFill="1" applyBorder="1"/>
    <xf numFmtId="0" fontId="17" fillId="3" borderId="9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7" fillId="3" borderId="14" xfId="0" applyFont="1" applyFill="1" applyBorder="1" applyAlignment="1">
      <alignment horizontal="center" vertical="center" wrapText="1"/>
    </xf>
    <xf numFmtId="2" fontId="7" fillId="4" borderId="0" xfId="0" applyNumberFormat="1" applyFont="1" applyFill="1" applyAlignment="1">
      <alignment horizontal="right" vertical="center"/>
    </xf>
    <xf numFmtId="0" fontId="17" fillId="3" borderId="12" xfId="0" applyFont="1" applyFill="1" applyBorder="1"/>
    <xf numFmtId="2" fontId="18" fillId="3" borderId="9" xfId="0" applyNumberFormat="1" applyFont="1" applyFill="1" applyBorder="1" applyAlignment="1">
      <alignment horizontal="left" vertical="top"/>
    </xf>
    <xf numFmtId="2" fontId="19" fillId="3" borderId="9" xfId="0" applyNumberFormat="1" applyFont="1" applyFill="1" applyBorder="1" applyAlignment="1">
      <alignment horizontal="center"/>
    </xf>
    <xf numFmtId="2" fontId="19" fillId="3" borderId="9" xfId="2" applyNumberFormat="1" applyFont="1" applyFill="1" applyBorder="1" applyAlignment="1">
      <alignment horizontal="center"/>
    </xf>
    <xf numFmtId="2" fontId="9" fillId="0" borderId="0" xfId="0" applyNumberFormat="1" applyFont="1" applyAlignment="1">
      <alignment vertical="center"/>
    </xf>
    <xf numFmtId="2" fontId="19" fillId="3" borderId="9" xfId="0" quotePrefix="1" applyNumberFormat="1" applyFont="1" applyFill="1" applyBorder="1" applyAlignment="1">
      <alignment horizontal="center"/>
    </xf>
    <xf numFmtId="2" fontId="20" fillId="0" borderId="0" xfId="0" applyNumberFormat="1" applyFont="1" applyAlignment="1">
      <alignment vertical="center"/>
    </xf>
    <xf numFmtId="0" fontId="7" fillId="3" borderId="7" xfId="0" applyFont="1" applyFill="1" applyBorder="1" applyAlignment="1">
      <alignment vertical="center"/>
    </xf>
    <xf numFmtId="2" fontId="8" fillId="3" borderId="7" xfId="0" applyNumberFormat="1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2" fontId="15" fillId="2" borderId="0" xfId="0" applyNumberFormat="1" applyFont="1" applyFill="1" applyAlignment="1">
      <alignment horizontal="right" vertical="center"/>
    </xf>
    <xf numFmtId="2" fontId="10" fillId="2" borderId="0" xfId="0" quotePrefix="1" applyNumberFormat="1" applyFont="1" applyFill="1" applyAlignment="1">
      <alignment horizontal="right" vertical="center"/>
    </xf>
    <xf numFmtId="2" fontId="7" fillId="2" borderId="0" xfId="0" applyNumberFormat="1" applyFont="1" applyFill="1" applyAlignment="1">
      <alignment horizontal="right" vertical="center"/>
    </xf>
    <xf numFmtId="2" fontId="7" fillId="2" borderId="10" xfId="0" applyNumberFormat="1" applyFont="1" applyFill="1" applyBorder="1" applyAlignment="1">
      <alignment horizontal="right" vertical="center"/>
    </xf>
    <xf numFmtId="0" fontId="10" fillId="2" borderId="4" xfId="3" quotePrefix="1" applyFont="1" applyFill="1" applyBorder="1"/>
    <xf numFmtId="0" fontId="10" fillId="2" borderId="0" xfId="0" applyFont="1" applyFill="1"/>
    <xf numFmtId="0" fontId="10" fillId="2" borderId="10" xfId="0" applyFont="1" applyFill="1" applyBorder="1"/>
    <xf numFmtId="0" fontId="10" fillId="0" borderId="0" xfId="0" applyFont="1"/>
    <xf numFmtId="0" fontId="10" fillId="2" borderId="4" xfId="3" applyFont="1" applyFill="1" applyBorder="1"/>
    <xf numFmtId="0" fontId="10" fillId="2" borderId="0" xfId="3" applyFont="1" applyFill="1"/>
    <xf numFmtId="0" fontId="6" fillId="2" borderId="8" xfId="0" applyFont="1" applyFill="1" applyBorder="1" applyAlignment="1">
      <alignment vertical="center"/>
    </xf>
    <xf numFmtId="0" fontId="2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/>
    <xf numFmtId="2" fontId="15" fillId="0" borderId="0" xfId="0" applyNumberFormat="1" applyFont="1"/>
    <xf numFmtId="10" fontId="10" fillId="0" borderId="0" xfId="2" applyNumberFormat="1" applyFont="1" applyFill="1" applyAlignment="1">
      <alignment horizontal="left" indent="1"/>
    </xf>
    <xf numFmtId="0" fontId="10" fillId="0" borderId="0" xfId="0" applyFont="1" applyAlignment="1">
      <alignment horizontal="left" indent="1"/>
    </xf>
    <xf numFmtId="1" fontId="3" fillId="0" borderId="0" xfId="0" applyNumberFormat="1" applyFont="1"/>
    <xf numFmtId="2" fontId="9" fillId="4" borderId="0" xfId="0" applyNumberFormat="1" applyFont="1" applyFill="1" applyAlignment="1">
      <alignment horizontal="left" vertical="center"/>
    </xf>
    <xf numFmtId="2" fontId="9" fillId="4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0" fontId="12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right" wrapText="1"/>
    </xf>
    <xf numFmtId="0" fontId="8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right"/>
    </xf>
    <xf numFmtId="0" fontId="12" fillId="3" borderId="9" xfId="0" applyFont="1" applyFill="1" applyBorder="1" applyAlignment="1">
      <alignment horizontal="center" vertical="top"/>
    </xf>
    <xf numFmtId="0" fontId="9" fillId="3" borderId="4" xfId="0" applyFont="1" applyFill="1" applyBorder="1"/>
    <xf numFmtId="1" fontId="10" fillId="3" borderId="9" xfId="0" applyNumberFormat="1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15" fillId="3" borderId="9" xfId="0" applyNumberFormat="1" applyFont="1" applyFill="1" applyBorder="1" applyAlignment="1">
      <alignment horizontal="center"/>
    </xf>
    <xf numFmtId="2" fontId="15" fillId="3" borderId="9" xfId="2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1" fontId="10" fillId="3" borderId="9" xfId="0" quotePrefix="1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right"/>
    </xf>
    <xf numFmtId="1" fontId="10" fillId="3" borderId="9" xfId="1" applyNumberFormat="1" applyFont="1" applyFill="1" applyBorder="1" applyAlignment="1">
      <alignment horizontal="center"/>
    </xf>
    <xf numFmtId="1" fontId="10" fillId="3" borderId="9" xfId="0" quotePrefix="1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wrapText="1"/>
    </xf>
    <xf numFmtId="1" fontId="15" fillId="3" borderId="9" xfId="0" applyNumberFormat="1" applyFont="1" applyFill="1" applyBorder="1" applyAlignment="1">
      <alignment horizontal="center" vertical="center"/>
    </xf>
    <xf numFmtId="1" fontId="10" fillId="3" borderId="9" xfId="1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2" borderId="2" xfId="0" applyFont="1" applyFill="1" applyBorder="1"/>
    <xf numFmtId="0" fontId="0" fillId="2" borderId="0" xfId="0" applyFill="1"/>
    <xf numFmtId="2" fontId="7" fillId="2" borderId="0" xfId="0" applyNumberFormat="1" applyFont="1" applyFill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24" fillId="2" borderId="4" xfId="0" applyFont="1" applyFill="1" applyBorder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8" xfId="0" applyFont="1" applyFill="1" applyBorder="1"/>
    <xf numFmtId="0" fontId="9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center"/>
    </xf>
    <xf numFmtId="0" fontId="0" fillId="0" borderId="0" xfId="0" applyAlignment="1">
      <alignment horizontal="center" vertical="top"/>
    </xf>
  </cellXfs>
  <cellStyles count="4">
    <cellStyle name="Comma" xfId="1" builtinId="3"/>
    <cellStyle name="Normal" xfId="0" builtinId="0"/>
    <cellStyle name="Normal 2 2" xfId="3" xr:uid="{25E0271C-1FC8-4172-A731-ED634FA3936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32nd%20Edition%20of%20ES-2025_Final_attached%20in%20file-rinki%20m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BP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C\Energy%20Statistics%20Unit\Energy%20Balance\Chapter%207\IEA%20Energy%20Balance%20Builder_India_2020-21%20-%20Calcul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Position"/>
      <sheetName val="1.1"/>
      <sheetName val="1.2"/>
      <sheetName val="1.3"/>
      <sheetName val="1.4"/>
      <sheetName val="Installed Capacity"/>
      <sheetName val="2.1"/>
      <sheetName val="2.1 Cont."/>
      <sheetName val="2.2"/>
      <sheetName val="2.3"/>
      <sheetName val="2.4"/>
      <sheetName val="2.5"/>
      <sheetName val="2.6"/>
      <sheetName val="Production"/>
      <sheetName val="3.1"/>
      <sheetName val="3.2"/>
      <sheetName val="3.3"/>
      <sheetName val="3.3 (A&amp;B)"/>
      <sheetName val=" 3.4"/>
      <sheetName val="3.5"/>
      <sheetName val="3.6"/>
      <sheetName val="Foreign Trade"/>
      <sheetName val="4.1"/>
      <sheetName val="4.3 Base Table"/>
      <sheetName val="4.2"/>
      <sheetName val="Availability"/>
      <sheetName val="5.1"/>
      <sheetName val="5.2"/>
      <sheetName val="5.3"/>
      <sheetName val="5.4"/>
      <sheetName val="Consumption"/>
      <sheetName val="6.1"/>
      <sheetName val="6.2"/>
      <sheetName val="6.2_Original"/>
      <sheetName val="6.3"/>
      <sheetName val="6.4"/>
      <sheetName val="6.5"/>
      <sheetName val="6.6"/>
      <sheetName val="6.6 conti"/>
      <sheetName val="6.6 conti 1"/>
      <sheetName val="Base Tables for 6.6"/>
      <sheetName val="6.7"/>
      <sheetName val="6.8"/>
      <sheetName val="6.9"/>
      <sheetName val="Domestic Conversion Factors"/>
      <sheetName val="Energy Balance_2022-23"/>
      <sheetName val="7.1_FY-2022-23(F) "/>
      <sheetName val="Data in physical units_1"/>
      <sheetName val="Conversion factors_1"/>
      <sheetName val="Disaggregated Balance_1"/>
      <sheetName val="Aggregated Balance_1"/>
      <sheetName val="7.2_FY-2022-23(F)"/>
      <sheetName val="7.3_FY-2022-23(F)_PJ"/>
      <sheetName val="7.4_FY-2022-23(F) "/>
      <sheetName val="Sankey Diagram(2022-23(F))"/>
      <sheetName val="Energy Balance_2023-24"/>
      <sheetName val="7.5_FY-2023-24(P)"/>
      <sheetName val="Data in physical units_2"/>
      <sheetName val="Conversion factors_2"/>
      <sheetName val="Disaggregated Balance_2"/>
      <sheetName val="Aggregated Balance_2"/>
      <sheetName val="7.6_FY-2023-24(P)"/>
      <sheetName val="7.7_FY-2023-24(P)_PJ"/>
      <sheetName val="7.8_FY-2023-24(P)"/>
      <sheetName val="Sankey Diagram(2023-24(P)"/>
      <sheetName val="Sustainability and Energy"/>
      <sheetName val=" 8.1"/>
      <sheetName val=" 8.2"/>
      <sheetName val="8.3"/>
      <sheetName val="8.4"/>
      <sheetName val="Supporting Tables(Ch-8)"/>
      <sheetName val="Annexure I"/>
      <sheetName val="Annexure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893191</v>
          </cell>
          <cell r="E5">
            <v>0</v>
          </cell>
          <cell r="F5">
            <v>0</v>
          </cell>
          <cell r="G5">
            <v>44029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29179.078798620994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12831.509</v>
          </cell>
          <cell r="AA5">
            <v>42816.879000000001</v>
          </cell>
          <cell r="AB5">
            <v>0</v>
          </cell>
          <cell r="AC5">
            <v>0</v>
          </cell>
          <cell r="AD5">
            <v>15000.24</v>
          </cell>
          <cell r="AE5">
            <v>947.91499999999996</v>
          </cell>
          <cell r="AF5">
            <v>114421.23700000001</v>
          </cell>
          <cell r="AG5">
            <v>9242.4830000000002</v>
          </cell>
          <cell r="AH5">
            <v>17036.361000000001</v>
          </cell>
          <cell r="AI5">
            <v>0</v>
          </cell>
          <cell r="AJ5">
            <v>1301.1790000000001</v>
          </cell>
          <cell r="AK5">
            <v>5144.1450000000004</v>
          </cell>
          <cell r="AL5">
            <v>0</v>
          </cell>
          <cell r="AM5">
            <v>16044.149000000001</v>
          </cell>
          <cell r="AN5">
            <v>31755.569500000034</v>
          </cell>
          <cell r="AO5">
            <v>1334431.3468494343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1617904.3000000003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211931.81431074993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237667.90840099999</v>
          </cell>
          <cell r="E11">
            <v>0</v>
          </cell>
          <cell r="F11">
            <v>0</v>
          </cell>
          <cell r="G11">
            <v>22.898938999999999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232700.41197882604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18335.441515999999</v>
          </cell>
          <cell r="AA11">
            <v>1068.7007080000001</v>
          </cell>
          <cell r="AB11">
            <v>0</v>
          </cell>
          <cell r="AC11">
            <v>0</v>
          </cell>
          <cell r="AD11">
            <v>3.0000000000000001E-6</v>
          </cell>
          <cell r="AE11">
            <v>0</v>
          </cell>
          <cell r="AF11">
            <v>322.39800700000001</v>
          </cell>
          <cell r="AG11">
            <v>8562.5943420000003</v>
          </cell>
          <cell r="AH11">
            <v>896.52557200000001</v>
          </cell>
          <cell r="AI11">
            <v>0</v>
          </cell>
          <cell r="AJ11">
            <v>2152.255079</v>
          </cell>
          <cell r="AK11">
            <v>2797.4496989999998</v>
          </cell>
          <cell r="AL11">
            <v>0</v>
          </cell>
          <cell r="AM11">
            <v>8663.679247</v>
          </cell>
          <cell r="AN11">
            <v>1798.8291929999978</v>
          </cell>
          <cell r="AO11">
            <v>1018901.3983019193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7639.76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-1166.019894</v>
          </cell>
          <cell r="E12">
            <v>0</v>
          </cell>
          <cell r="F12">
            <v>0</v>
          </cell>
          <cell r="G12">
            <v>-333.16596500000003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-539.52472939999961</v>
          </cell>
          <cell r="AA12">
            <v>-13126.85295297578</v>
          </cell>
          <cell r="AB12">
            <v>0</v>
          </cell>
          <cell r="AC12">
            <v>0</v>
          </cell>
          <cell r="AD12">
            <v>-7263.5654305217404</v>
          </cell>
          <cell r="AE12">
            <v>-10.833260549596803</v>
          </cell>
          <cell r="AF12">
            <v>-28495.923590639628</v>
          </cell>
          <cell r="AG12">
            <v>-1840.9374050000001</v>
          </cell>
          <cell r="AH12">
            <v>-5714.1039689999998</v>
          </cell>
          <cell r="AI12">
            <v>0</v>
          </cell>
          <cell r="AJ12">
            <v>-13.806098231259607</v>
          </cell>
          <cell r="AK12">
            <v>-8.7877969999999994</v>
          </cell>
          <cell r="AL12">
            <v>0</v>
          </cell>
          <cell r="AM12">
            <v>-284.08826499999998</v>
          </cell>
          <cell r="AN12">
            <v>-3716.5130437889966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-13791.92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-15515</v>
          </cell>
          <cell r="E15">
            <v>0</v>
          </cell>
          <cell r="F15">
            <v>0</v>
          </cell>
          <cell r="G15">
            <v>1832.9999999999998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1114177.8885070002</v>
          </cell>
          <cell r="E16">
            <v>0</v>
          </cell>
          <cell r="F16">
            <v>0</v>
          </cell>
          <cell r="G16">
            <v>45551.732973999999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261879.49077744703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30627.425786599997</v>
          </cell>
          <cell r="AA16">
            <v>30758.726755024218</v>
          </cell>
          <cell r="AB16">
            <v>0</v>
          </cell>
          <cell r="AC16">
            <v>0</v>
          </cell>
          <cell r="AD16">
            <v>7736.6745724782586</v>
          </cell>
          <cell r="AE16">
            <v>937.08173945040312</v>
          </cell>
          <cell r="AF16">
            <v>86247.711416360369</v>
          </cell>
          <cell r="AG16">
            <v>15964.139937</v>
          </cell>
          <cell r="AH16">
            <v>12218.782603</v>
          </cell>
          <cell r="AI16">
            <v>0</v>
          </cell>
          <cell r="AJ16">
            <v>3439.6279807687406</v>
          </cell>
          <cell r="AK16">
            <v>7932.8069020000003</v>
          </cell>
          <cell r="AL16">
            <v>0</v>
          </cell>
          <cell r="AM16">
            <v>24423.739982000003</v>
          </cell>
          <cell r="AN16">
            <v>29837.885649211035</v>
          </cell>
          <cell r="AO16">
            <v>2353332.7451513535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1823683.9543107504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1039.0198939996772</v>
          </cell>
          <cell r="E18">
            <v>0</v>
          </cell>
          <cell r="F18">
            <v>0</v>
          </cell>
          <cell r="G18">
            <v>1293.1659650000074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19395.094938399125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-2128.4928406602339</v>
          </cell>
          <cell r="AA18">
            <v>4217.6372261855722</v>
          </cell>
          <cell r="AB18">
            <v>0</v>
          </cell>
          <cell r="AC18">
            <v>0</v>
          </cell>
          <cell r="AD18">
            <v>-358.59944194525997</v>
          </cell>
          <cell r="AE18">
            <v>-447.50116160370987</v>
          </cell>
          <cell r="AF18">
            <v>378.28858363961626</v>
          </cell>
          <cell r="AG18">
            <v>-9006.7220395757904</v>
          </cell>
          <cell r="AH18">
            <v>-92.263137212001311</v>
          </cell>
          <cell r="AI18">
            <v>0</v>
          </cell>
          <cell r="AJ18">
            <v>297.55725519524458</v>
          </cell>
          <cell r="AK18">
            <v>108.2646160000113</v>
          </cell>
          <cell r="AL18">
            <v>0</v>
          </cell>
          <cell r="AM18">
            <v>-6080.8330460000179</v>
          </cell>
          <cell r="AN18">
            <v>-13995.437721033501</v>
          </cell>
          <cell r="AO18">
            <v>138129.27778994106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-18380.904993041651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785395.99999999977</v>
          </cell>
          <cell r="E19">
            <v>0</v>
          </cell>
          <cell r="F19">
            <v>0</v>
          </cell>
          <cell r="G19">
            <v>38948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255232.56899999999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0.61077800000000004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426.5</v>
          </cell>
          <cell r="AG19">
            <v>436.98691018610896</v>
          </cell>
          <cell r="AH19">
            <v>19.335149999999999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315790.93118514813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785395.99999999977</v>
          </cell>
          <cell r="E20">
            <v>0</v>
          </cell>
          <cell r="F20">
            <v>0</v>
          </cell>
          <cell r="G20">
            <v>38948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0.61077800000000004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426.5</v>
          </cell>
          <cell r="AG20">
            <v>436.98691018610896</v>
          </cell>
          <cell r="AH20">
            <v>19.335149999999999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315790.93118514813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255232.56899999999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695444.68290063296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93429.37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213484.53168494426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151401.92871706534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93429.37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330558.22249862336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26042.016715846199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4171.3061796233769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271562.67931770859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329820.90840100014</v>
          </cell>
          <cell r="E60">
            <v>0</v>
          </cell>
          <cell r="F60">
            <v>0</v>
          </cell>
          <cell r="G60">
            <v>7896.8989390000024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28498.322167939765</v>
          </cell>
          <cell r="AA60">
            <v>34976.36398120979</v>
          </cell>
          <cell r="AB60">
            <v>0</v>
          </cell>
          <cell r="AC60">
            <v>0</v>
          </cell>
          <cell r="AD60">
            <v>7378.0751305329986</v>
          </cell>
          <cell r="AE60">
            <v>489.58057784669325</v>
          </cell>
          <cell r="AF60">
            <v>86199.499999999985</v>
          </cell>
          <cell r="AG60">
            <v>6520.4309872381</v>
          </cell>
          <cell r="AH60">
            <v>12107.184315787998</v>
          </cell>
          <cell r="AI60">
            <v>0</v>
          </cell>
          <cell r="AJ60">
            <v>3737.1852359639852</v>
          </cell>
          <cell r="AK60">
            <v>8041.0715180000116</v>
          </cell>
          <cell r="AL60">
            <v>0</v>
          </cell>
          <cell r="AM60">
            <v>18342.906935999985</v>
          </cell>
          <cell r="AN60">
            <v>15842.447928177535</v>
          </cell>
          <cell r="AO60">
            <v>1476055.1026758901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1440311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329820.90840100014</v>
          </cell>
          <cell r="E61">
            <v>0</v>
          </cell>
          <cell r="F61">
            <v>0</v>
          </cell>
          <cell r="G61">
            <v>7896.8989390000024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2834.595187050013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1738.4</v>
          </cell>
          <cell r="AG61">
            <v>2310.6809086730614</v>
          </cell>
          <cell r="AH61">
            <v>12107.184315787998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18342.906935999985</v>
          </cell>
          <cell r="AN61">
            <v>15842.447928177535</v>
          </cell>
          <cell r="AO61">
            <v>33501.638375948372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593895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77527.667423999999</v>
          </cell>
          <cell r="E62">
            <v>0</v>
          </cell>
          <cell r="F62">
            <v>0</v>
          </cell>
          <cell r="G62">
            <v>122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157.69999999999999</v>
          </cell>
          <cell r="AG62">
            <v>871.16420244128847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857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85.600000000000009</v>
          </cell>
          <cell r="AG63">
            <v>524.64789209324647</v>
          </cell>
          <cell r="AH63">
            <v>10402.408401787998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20.9</v>
          </cell>
          <cell r="AG64">
            <v>384.50605437739824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64.099999999999994</v>
          </cell>
          <cell r="AG67">
            <v>18.455680152532601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1065.7</v>
          </cell>
          <cell r="AG68">
            <v>94.304844011895639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1255.0000000000002</v>
          </cell>
          <cell r="E70">
            <v>0</v>
          </cell>
          <cell r="F70">
            <v>0</v>
          </cell>
          <cell r="G70">
            <v>894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9418.0000000000018</v>
          </cell>
          <cell r="E72">
            <v>0</v>
          </cell>
          <cell r="F72">
            <v>0</v>
          </cell>
          <cell r="G72">
            <v>1444.9999999999998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178.99999999999997</v>
          </cell>
          <cell r="AG72">
            <v>193.44222012087488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92</v>
          </cell>
          <cell r="E73">
            <v>0</v>
          </cell>
          <cell r="F73">
            <v>0</v>
          </cell>
          <cell r="G73">
            <v>1853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126.5</v>
          </cell>
          <cell r="AG73">
            <v>24.268602660207211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240671.24097700015</v>
          </cell>
          <cell r="E74">
            <v>0</v>
          </cell>
          <cell r="F74">
            <v>0</v>
          </cell>
          <cell r="G74">
            <v>3582.8989390000024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2834.595187050013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38.900000000000006</v>
          </cell>
          <cell r="AG74">
            <v>199.89141281561777</v>
          </cell>
          <cell r="AH74">
            <v>1704.7759140000003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18342.906935999985</v>
          </cell>
          <cell r="AN74">
            <v>15842.447928177535</v>
          </cell>
          <cell r="AO74">
            <v>33501.638375948372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593895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108.43221184000008</v>
          </cell>
          <cell r="AA75">
            <v>34976.36398120979</v>
          </cell>
          <cell r="AB75">
            <v>0</v>
          </cell>
          <cell r="AC75">
            <v>0</v>
          </cell>
          <cell r="AD75">
            <v>7378.0751305329986</v>
          </cell>
          <cell r="AE75">
            <v>0</v>
          </cell>
          <cell r="AF75">
            <v>2615.3000000000002</v>
          </cell>
          <cell r="AG75">
            <v>1560.9265480383035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534238.54444871156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30028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108.43221184000008</v>
          </cell>
          <cell r="AA76">
            <v>34976.36398120979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148.19999999999999</v>
          </cell>
          <cell r="AG76">
            <v>178.32670142555642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465905.57949095825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7378.0751305329986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1715.8000000000002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30028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68332.964957753298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750.1</v>
          </cell>
          <cell r="AG80">
            <v>1382.5998466127471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25555.294769049753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489.58057784669325</v>
          </cell>
          <cell r="AF82">
            <v>81845.799999999988</v>
          </cell>
          <cell r="AG82">
            <v>2648.8235305267358</v>
          </cell>
          <cell r="AH82">
            <v>0</v>
          </cell>
          <cell r="AI82">
            <v>0</v>
          </cell>
          <cell r="AJ82">
            <v>3737.1852359639852</v>
          </cell>
          <cell r="AK82">
            <v>8041.0715180000116</v>
          </cell>
          <cell r="AL82">
            <v>0</v>
          </cell>
          <cell r="AM82">
            <v>0</v>
          </cell>
          <cell r="AN82">
            <v>0</v>
          </cell>
          <cell r="AO82">
            <v>43794.525949755654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816388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25381.605079644753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308.24252772762725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353156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62.045747206225663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117231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21.708040999999994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312.40000000000003</v>
          </cell>
          <cell r="AG85">
            <v>53.832226924405248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5984.2925138650016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243852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151.98164840500002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119.29230291284036</v>
          </cell>
          <cell r="AF87">
            <v>81533.399999999994</v>
          </cell>
          <cell r="AG87">
            <v>2594.9913036023304</v>
          </cell>
          <cell r="AH87">
            <v>0</v>
          </cell>
          <cell r="AI87">
            <v>0</v>
          </cell>
          <cell r="AJ87">
            <v>3737.1852359639852</v>
          </cell>
          <cell r="AK87">
            <v>8041.0715180000116</v>
          </cell>
          <cell r="AL87">
            <v>0</v>
          </cell>
          <cell r="AM87">
            <v>0</v>
          </cell>
          <cell r="AN87">
            <v>0</v>
          </cell>
          <cell r="AO87">
            <v>37810.233435890652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102149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864520.39390147431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864520.39390147431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45861.09</v>
          </cell>
          <cell r="BA93">
            <v>162389.47095330799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212242.48169230315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1829836.1143107503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45861.09</v>
          </cell>
          <cell r="BA94">
            <v>162098.76999999999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203554.56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1617904.3000000003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290.70095330799995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8687.9216923031472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211931.81431074993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48">
        <row r="5">
          <cell r="B5" t="str">
            <v>SHORT NAME</v>
          </cell>
          <cell r="C5" t="str">
            <v>NAVERAGE</v>
          </cell>
          <cell r="D5" t="str">
            <v>NINDPROD</v>
          </cell>
          <cell r="E5" t="str">
            <v>NOSOURCES</v>
          </cell>
          <cell r="F5" t="str">
            <v>NIMPORTS</v>
          </cell>
          <cell r="G5" t="str">
            <v>NEXPORTS</v>
          </cell>
          <cell r="H5" t="str">
            <v>NCOKEOVS</v>
          </cell>
          <cell r="I5" t="str">
            <v>NBLAST</v>
          </cell>
          <cell r="J5" t="str">
            <v>NMAIN</v>
          </cell>
          <cell r="K5" t="str">
            <v>NAUTOELEC</v>
          </cell>
          <cell r="L5" t="str">
            <v>NMAINCHP</v>
          </cell>
          <cell r="M5" t="str">
            <v>NAUTOCHP</v>
          </cell>
          <cell r="N5" t="str">
            <v>NMAINHEAT</v>
          </cell>
          <cell r="O5" t="str">
            <v>NAUTOHEAT</v>
          </cell>
          <cell r="P5" t="str">
            <v>NIND</v>
          </cell>
          <cell r="Q5" t="str">
            <v>NOTHER</v>
          </cell>
        </row>
        <row r="6">
          <cell r="B6" t="str">
            <v>ANTCOAL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B4" t="str">
            <v>SHORT NAMES</v>
          </cell>
          <cell r="C4" t="str">
            <v>ANTCOAL</v>
          </cell>
          <cell r="D4" t="str">
            <v>COKCOAL</v>
          </cell>
          <cell r="E4" t="str">
            <v>BITCOAL</v>
          </cell>
          <cell r="F4" t="str">
            <v>SUBCOAL</v>
          </cell>
          <cell r="G4" t="str">
            <v>LIGNITE</v>
          </cell>
          <cell r="H4" t="str">
            <v>PATFUEL</v>
          </cell>
          <cell r="I4" t="str">
            <v>OVENCOKE</v>
          </cell>
          <cell r="J4" t="str">
            <v>GASCOKE</v>
          </cell>
          <cell r="K4" t="str">
            <v>COALTAR</v>
          </cell>
          <cell r="L4" t="str">
            <v>BKB</v>
          </cell>
          <cell r="M4" t="str">
            <v>GASWKSGS</v>
          </cell>
          <cell r="N4" t="str">
            <v>COKEOVGS</v>
          </cell>
          <cell r="O4" t="str">
            <v>BLFURGS</v>
          </cell>
          <cell r="P4" t="str">
            <v>OXYSTGS</v>
          </cell>
          <cell r="Q4" t="str">
            <v>MANGAS</v>
          </cell>
          <cell r="R4" t="str">
            <v>PEAT</v>
          </cell>
          <cell r="S4" t="str">
            <v>CRUDEOIL</v>
          </cell>
          <cell r="T4" t="str">
            <v>NGL</v>
          </cell>
          <cell r="U4" t="str">
            <v>REFFEEDS</v>
          </cell>
          <cell r="V4" t="str">
            <v>ADDITIVE</v>
          </cell>
          <cell r="W4" t="str">
            <v>NONCRUDE</v>
          </cell>
          <cell r="X4" t="str">
            <v>REFINGAS</v>
          </cell>
          <cell r="Y4" t="str">
            <v>ETHANE</v>
          </cell>
          <cell r="Z4" t="str">
            <v>LPG</v>
          </cell>
          <cell r="AA4" t="str">
            <v>MOTORGAS</v>
          </cell>
          <cell r="AB4" t="str">
            <v>AVGAS</v>
          </cell>
          <cell r="AC4" t="str">
            <v>JETGAS</v>
          </cell>
          <cell r="AD4" t="str">
            <v>JETKERO</v>
          </cell>
          <cell r="AE4" t="str">
            <v>OTHKERO</v>
          </cell>
          <cell r="AF4" t="str">
            <v>GASDIES</v>
          </cell>
          <cell r="AG4" t="str">
            <v>RESFUEL</v>
          </cell>
          <cell r="AH4" t="str">
            <v>NAPHTHA</v>
          </cell>
          <cell r="AI4" t="str">
            <v>WHITESP</v>
          </cell>
          <cell r="AJ4" t="str">
            <v>LUBRIC</v>
          </cell>
          <cell r="AK4" t="str">
            <v>BITUMEN</v>
          </cell>
          <cell r="AL4" t="str">
            <v>PARWAX</v>
          </cell>
          <cell r="AM4" t="str">
            <v>PETCOKE</v>
          </cell>
          <cell r="AN4" t="str">
            <v>ONONSPEC</v>
          </cell>
          <cell r="AO4" t="str">
            <v>NATGAS</v>
          </cell>
          <cell r="AP4" t="str">
            <v>INDWASTE</v>
          </cell>
          <cell r="AQ4" t="str">
            <v>MUNWASTER</v>
          </cell>
          <cell r="AR4" t="str">
            <v>MUNWASTEN</v>
          </cell>
          <cell r="AS4" t="str">
            <v>SBIOMASS</v>
          </cell>
          <cell r="AT4" t="str">
            <v>GBIOMASS</v>
          </cell>
          <cell r="AU4" t="str">
            <v>BIOGASOL</v>
          </cell>
          <cell r="AV4" t="str">
            <v>BIODIESEL</v>
          </cell>
          <cell r="AW4" t="str">
            <v>OBIOLIQ</v>
          </cell>
          <cell r="AX4" t="str">
            <v>RENEWNS</v>
          </cell>
          <cell r="AY4" t="str">
            <v>CHARCOAL</v>
          </cell>
          <cell r="AZ4" t="str">
            <v>NUCLEAR</v>
          </cell>
          <cell r="BA4" t="str">
            <v>HYDRO</v>
          </cell>
          <cell r="BB4" t="str">
            <v>GEOTHERM</v>
          </cell>
          <cell r="BC4" t="str">
            <v>SOLARPV</v>
          </cell>
          <cell r="BD4" t="str">
            <v>SOLARTH</v>
          </cell>
          <cell r="BE4" t="str">
            <v>TIDE</v>
          </cell>
          <cell r="BF4" t="str">
            <v>WIND</v>
          </cell>
          <cell r="BG4" t="str">
            <v>HEATPUMP</v>
          </cell>
          <cell r="BH4" t="str">
            <v>BOILER</v>
          </cell>
          <cell r="BI4" t="str">
            <v>CHEMHEAT</v>
          </cell>
          <cell r="BJ4" t="str">
            <v>OTHER</v>
          </cell>
          <cell r="BK4" t="str">
            <v>ELECTR</v>
          </cell>
          <cell r="BL4" t="str">
            <v>HEAT</v>
          </cell>
          <cell r="BM4" t="str">
            <v>HEATNS</v>
          </cell>
        </row>
        <row r="5">
          <cell r="B5" t="str">
            <v>INDPROD</v>
          </cell>
          <cell r="C5">
            <v>0</v>
          </cell>
          <cell r="D5">
            <v>997825.99999999988</v>
          </cell>
          <cell r="E5">
            <v>0</v>
          </cell>
          <cell r="F5">
            <v>0</v>
          </cell>
          <cell r="G5">
            <v>42921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29356.492686348003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12776.939382856999</v>
          </cell>
          <cell r="AA5">
            <v>45480.220674541997</v>
          </cell>
          <cell r="AB5">
            <v>0</v>
          </cell>
          <cell r="AC5">
            <v>0</v>
          </cell>
          <cell r="AD5">
            <v>17112.772538929999</v>
          </cell>
          <cell r="AE5">
            <v>983.12226038499989</v>
          </cell>
          <cell r="AF5">
            <v>116524.640033979</v>
          </cell>
          <cell r="AG5">
            <v>9020.7207083630001</v>
          </cell>
          <cell r="AH5">
            <v>18735.587213146002</v>
          </cell>
          <cell r="AI5">
            <v>0</v>
          </cell>
          <cell r="AJ5">
            <v>1351.5861597860001</v>
          </cell>
          <cell r="AK5">
            <v>5491.8088385900001</v>
          </cell>
          <cell r="AL5">
            <v>0</v>
          </cell>
          <cell r="AM5">
            <v>15561.018</v>
          </cell>
          <cell r="AN5">
            <v>33050</v>
          </cell>
          <cell r="AO5">
            <v>1411420.7883684619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1734375.082076824</v>
          </cell>
          <cell r="BL5">
            <v>0</v>
          </cell>
          <cell r="BM5">
            <v>0</v>
          </cell>
        </row>
        <row r="6">
          <cell r="B6" t="str">
            <v>OSCOAL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B7" t="str">
            <v>OSNATGAS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</row>
        <row r="8">
          <cell r="B8" t="str">
            <v>OSOIL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B9" t="str">
            <v>OSRENEW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0">
          <cell r="B10" t="str">
            <v>OSNONSPEC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214581</v>
          </cell>
          <cell r="BL10">
            <v>0</v>
          </cell>
          <cell r="BM10">
            <v>0</v>
          </cell>
        </row>
        <row r="11">
          <cell r="B11" t="str">
            <v>IMPORTS</v>
          </cell>
          <cell r="C11">
            <v>0</v>
          </cell>
          <cell r="D11">
            <v>264531.36571099999</v>
          </cell>
          <cell r="E11">
            <v>0</v>
          </cell>
          <cell r="F11">
            <v>0</v>
          </cell>
          <cell r="G11">
            <v>52.116931000000001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234261.57957307791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18514.197282000001</v>
          </cell>
          <cell r="AA11">
            <v>717.40101700000014</v>
          </cell>
          <cell r="AB11">
            <v>0</v>
          </cell>
          <cell r="AC11">
            <v>0</v>
          </cell>
          <cell r="AD11">
            <v>2.3500000000000001E-3</v>
          </cell>
          <cell r="AE11">
            <v>0</v>
          </cell>
          <cell r="AF11">
            <v>42.058901000000006</v>
          </cell>
          <cell r="AG11">
            <v>9052.6392720000003</v>
          </cell>
          <cell r="AH11">
            <v>1210.7779389999998</v>
          </cell>
          <cell r="AI11">
            <v>0</v>
          </cell>
          <cell r="AJ11">
            <v>2412.4712880000002</v>
          </cell>
          <cell r="AK11">
            <v>3243.6172710000001</v>
          </cell>
          <cell r="AL11">
            <v>0</v>
          </cell>
          <cell r="AM11">
            <v>10955.784716999999</v>
          </cell>
          <cell r="AN11">
            <v>2543.8749269999971</v>
          </cell>
          <cell r="AO11">
            <v>1231587.1293035906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6648.69</v>
          </cell>
          <cell r="BL11">
            <v>0</v>
          </cell>
          <cell r="BM11">
            <v>0</v>
          </cell>
        </row>
        <row r="12">
          <cell r="B12" t="str">
            <v>EXPORTS</v>
          </cell>
          <cell r="C12">
            <v>0</v>
          </cell>
          <cell r="D12">
            <v>-1545.3649509999998</v>
          </cell>
          <cell r="E12">
            <v>0</v>
          </cell>
          <cell r="F12">
            <v>0</v>
          </cell>
          <cell r="G12">
            <v>-1.6180889999999999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-525.38200000000006</v>
          </cell>
          <cell r="AA12">
            <v>-13472.477672666999</v>
          </cell>
          <cell r="AB12">
            <v>0</v>
          </cell>
          <cell r="AC12">
            <v>0</v>
          </cell>
          <cell r="AD12">
            <v>-8579.3739019999994</v>
          </cell>
          <cell r="AE12">
            <v>-10.890999999999998</v>
          </cell>
          <cell r="AF12">
            <v>-28204.495859190098</v>
          </cell>
          <cell r="AG12">
            <v>-2102.9561478410001</v>
          </cell>
          <cell r="AH12">
            <v>-5275.2696560000004</v>
          </cell>
          <cell r="AI12">
            <v>0</v>
          </cell>
          <cell r="AJ12">
            <v>-14.8082859868</v>
          </cell>
          <cell r="AK12">
            <v>-17.564695999999998</v>
          </cell>
          <cell r="AL12">
            <v>0</v>
          </cell>
          <cell r="AM12">
            <v>-27.5</v>
          </cell>
          <cell r="AN12">
            <v>-4362.1472876999978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-11361.98</v>
          </cell>
          <cell r="BL12">
            <v>0</v>
          </cell>
          <cell r="BM12">
            <v>0</v>
          </cell>
        </row>
        <row r="13">
          <cell r="B13" t="str">
            <v>MARBUNK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AVBUNK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STOCKCHA</v>
          </cell>
          <cell r="C15">
            <v>0</v>
          </cell>
          <cell r="D15">
            <v>-24330</v>
          </cell>
          <cell r="E15">
            <v>0</v>
          </cell>
          <cell r="F15">
            <v>0</v>
          </cell>
          <cell r="G15">
            <v>-326.99999999999994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B16" t="str">
            <v>DOMSUP</v>
          </cell>
          <cell r="C16">
            <v>0</v>
          </cell>
          <cell r="D16">
            <v>1236482.0007599997</v>
          </cell>
          <cell r="E16">
            <v>0</v>
          </cell>
          <cell r="F16">
            <v>0</v>
          </cell>
          <cell r="G16">
            <v>42644.498841999994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263618.07225942588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30765.754664856999</v>
          </cell>
          <cell r="AA16">
            <v>32725.144018874995</v>
          </cell>
          <cell r="AB16">
            <v>0</v>
          </cell>
          <cell r="AC16">
            <v>0</v>
          </cell>
          <cell r="AD16">
            <v>8533.4009869299989</v>
          </cell>
          <cell r="AE16">
            <v>972.23126038499993</v>
          </cell>
          <cell r="AF16">
            <v>88362.203075788901</v>
          </cell>
          <cell r="AG16">
            <v>15970.403832521999</v>
          </cell>
          <cell r="AH16">
            <v>14671.095496146001</v>
          </cell>
          <cell r="AI16">
            <v>0</v>
          </cell>
          <cell r="AJ16">
            <v>3749.2491617992</v>
          </cell>
          <cell r="AK16">
            <v>8717.8614135900007</v>
          </cell>
          <cell r="AL16">
            <v>0</v>
          </cell>
          <cell r="AM16">
            <v>26489.302716999999</v>
          </cell>
          <cell r="AN16">
            <v>31231.727639299999</v>
          </cell>
          <cell r="AO16">
            <v>2643007.9176720525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1944242.792076824</v>
          </cell>
          <cell r="BL16">
            <v>0</v>
          </cell>
          <cell r="BM16">
            <v>0</v>
          </cell>
        </row>
        <row r="17">
          <cell r="B17" t="str">
            <v>TRANSFER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STATDIFF</v>
          </cell>
          <cell r="C18">
            <v>0</v>
          </cell>
          <cell r="D18">
            <v>1217.3649510003161</v>
          </cell>
          <cell r="E18">
            <v>0</v>
          </cell>
          <cell r="F18">
            <v>0</v>
          </cell>
          <cell r="G18">
            <v>1.6180889999959618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24576.648679320351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-1107.0198494134056</v>
          </cell>
          <cell r="AA18">
            <v>4494.2183932934604</v>
          </cell>
          <cell r="AB18">
            <v>0</v>
          </cell>
          <cell r="AC18">
            <v>0</v>
          </cell>
          <cell r="AD18">
            <v>-286.36307116502576</v>
          </cell>
          <cell r="AE18">
            <v>-493.15597281301518</v>
          </cell>
          <cell r="AF18">
            <v>2045.7969242110848</v>
          </cell>
          <cell r="AG18">
            <v>-9450.1716569081109</v>
          </cell>
          <cell r="AH18">
            <v>-859.03142120600023</v>
          </cell>
          <cell r="AI18">
            <v>0</v>
          </cell>
          <cell r="AJ18">
            <v>337.95548865846604</v>
          </cell>
          <cell r="AK18">
            <v>89.386443410021457</v>
          </cell>
          <cell r="AL18">
            <v>0</v>
          </cell>
          <cell r="AM18">
            <v>-6170.7643940000162</v>
          </cell>
          <cell r="AN18">
            <v>-16535.654205928604</v>
          </cell>
          <cell r="AO18">
            <v>240351.12986749364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-19813.709999999963</v>
          </cell>
          <cell r="BL18">
            <v>0</v>
          </cell>
          <cell r="BM18">
            <v>0</v>
          </cell>
        </row>
        <row r="19">
          <cell r="B19" t="str">
            <v>TOTTRANF</v>
          </cell>
          <cell r="C19">
            <v>0</v>
          </cell>
          <cell r="D19">
            <v>859336.00000000012</v>
          </cell>
          <cell r="E19">
            <v>0</v>
          </cell>
          <cell r="F19">
            <v>0</v>
          </cell>
          <cell r="G19">
            <v>35695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261545.47905400459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0.28792800000000002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492.4</v>
          </cell>
          <cell r="AG19">
            <v>207.60881561588647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351779.61580721993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MAINELEC</v>
          </cell>
          <cell r="C20">
            <v>0</v>
          </cell>
          <cell r="D20">
            <v>859336.00000000012</v>
          </cell>
          <cell r="E20">
            <v>0</v>
          </cell>
          <cell r="F20">
            <v>0</v>
          </cell>
          <cell r="G20">
            <v>35695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0.28792800000000002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492.4</v>
          </cell>
          <cell r="AG20">
            <v>207.60881561588647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351779.61580721993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B21" t="str">
            <v>AUTOELEC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B22" t="str">
            <v>MAINCHP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AUTOCHP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MAINHEAT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AUTOHEAT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B26" t="str">
            <v>THEAT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B27" t="str">
            <v>TBOILER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B28" t="str">
            <v>TELE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B29" t="str">
            <v>TPATFUEL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B30" t="str">
            <v>TCOKEOVS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B31" t="str">
            <v>TGASWKS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B32" t="str">
            <v>TBLASTFUR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B33" t="str">
            <v>TPETCHEM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B34" t="str">
            <v>TBKB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B35" t="str">
            <v>TREFINER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261545.47905400459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B36" t="str">
            <v>TCOALLIQ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B37" t="str">
            <v>TGTL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B38" t="str">
            <v>TBLENDGAS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B39" t="str">
            <v>TCHARCOAL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B40" t="str">
            <v>TNONSPEC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B41" t="str">
            <v>TOTENGY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865323.29031344573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100073.44211599999</v>
          </cell>
          <cell r="BL41">
            <v>0</v>
          </cell>
          <cell r="BM41">
            <v>0</v>
          </cell>
        </row>
        <row r="42">
          <cell r="B42" t="str">
            <v>EMINES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</row>
        <row r="43">
          <cell r="B43" t="str">
            <v>EOILGASEX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215578.48045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B44" t="str">
            <v>EPATFUEL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B45" t="str">
            <v>ECOKEOVS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B46" t="str">
            <v>EGASWKS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B47" t="str">
            <v>EBIOGAS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B48" t="str">
            <v>EBLASTFUR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B49" t="str">
            <v>EBKB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B50" t="str">
            <v>EREFINER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226076.82749999998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</row>
        <row r="51">
          <cell r="B51" t="str">
            <v>ECOALLIQ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B52" t="str">
            <v>ELNG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B53" t="str">
            <v>EGTL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B54" t="str">
            <v>EPOWERPLT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100073.44211599999</v>
          </cell>
          <cell r="BL54">
            <v>0</v>
          </cell>
          <cell r="BM54">
            <v>0</v>
          </cell>
        </row>
        <row r="55">
          <cell r="B55" t="str">
            <v>EPUMPST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B56" t="str">
            <v>ENUC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B57" t="str">
            <v>ECHARCOAL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B58" t="str">
            <v>ENONSPEC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423667.98236344568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B59" t="str">
            <v>DISTLOSS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26649.241884741667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4307.4130350917549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281355.63996082405</v>
          </cell>
          <cell r="BL59">
            <v>0</v>
          </cell>
          <cell r="BM59">
            <v>0</v>
          </cell>
        </row>
        <row r="60">
          <cell r="B60" t="str">
            <v>FINCONS</v>
          </cell>
          <cell r="C60">
            <v>0</v>
          </cell>
          <cell r="D60">
            <v>378363.36571099993</v>
          </cell>
          <cell r="E60">
            <v>0</v>
          </cell>
          <cell r="F60">
            <v>0</v>
          </cell>
          <cell r="G60">
            <v>6951.1169309999914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29658.446887443592</v>
          </cell>
          <cell r="AA60">
            <v>37219.362412168455</v>
          </cell>
          <cell r="AB60">
            <v>0</v>
          </cell>
          <cell r="AC60">
            <v>0</v>
          </cell>
          <cell r="AD60">
            <v>8247.0379157649731</v>
          </cell>
          <cell r="AE60">
            <v>479.07528757198475</v>
          </cell>
          <cell r="AF60">
            <v>89915.599999999991</v>
          </cell>
          <cell r="AG60">
            <v>6312.6233599980023</v>
          </cell>
          <cell r="AH60">
            <v>13812.064074940001</v>
          </cell>
          <cell r="AI60">
            <v>0</v>
          </cell>
          <cell r="AJ60">
            <v>4087.204650457666</v>
          </cell>
          <cell r="AK60">
            <v>8807.2478570000221</v>
          </cell>
          <cell r="AL60">
            <v>0</v>
          </cell>
          <cell r="AM60">
            <v>20318.538322999982</v>
          </cell>
          <cell r="AN60">
            <v>14696.073433371395</v>
          </cell>
          <cell r="AO60">
            <v>1661948.7283837884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1543000</v>
          </cell>
          <cell r="BL60">
            <v>0</v>
          </cell>
          <cell r="BM60">
            <v>0</v>
          </cell>
        </row>
        <row r="61">
          <cell r="B61" t="str">
            <v>TOTIND</v>
          </cell>
          <cell r="C61">
            <v>0</v>
          </cell>
          <cell r="D61">
            <v>378363.36571099993</v>
          </cell>
          <cell r="E61">
            <v>0</v>
          </cell>
          <cell r="F61">
            <v>0</v>
          </cell>
          <cell r="G61">
            <v>6951.1169309999914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3134.9933156791508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2805.7</v>
          </cell>
          <cell r="AG61">
            <v>1566.1605738618673</v>
          </cell>
          <cell r="AH61">
            <v>13812.064074940001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20318.538322999982</v>
          </cell>
          <cell r="AN61">
            <v>14696.073433371395</v>
          </cell>
          <cell r="AO61">
            <v>56466.075674368614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645000</v>
          </cell>
          <cell r="BL61">
            <v>0</v>
          </cell>
          <cell r="BM61">
            <v>0</v>
          </cell>
        </row>
        <row r="62">
          <cell r="B62" t="str">
            <v>IRONSTL</v>
          </cell>
          <cell r="C62">
            <v>0</v>
          </cell>
          <cell r="D62">
            <v>88122.397967000012</v>
          </cell>
          <cell r="E62">
            <v>0</v>
          </cell>
          <cell r="F62">
            <v>0</v>
          </cell>
          <cell r="G62">
            <v>86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179.8</v>
          </cell>
          <cell r="AG62">
            <v>557.1420018852649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B63" t="str">
            <v>CHEMICAL</v>
          </cell>
          <cell r="C63">
            <v>0</v>
          </cell>
          <cell r="D63">
            <v>799.99999999999989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100.89999999999999</v>
          </cell>
          <cell r="AG63">
            <v>408.07819395049881</v>
          </cell>
          <cell r="AH63">
            <v>10424.31116994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B64" t="str">
            <v>NONFERR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19.5</v>
          </cell>
          <cell r="AG64">
            <v>233.22487897448207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B65" t="str">
            <v>NONMET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</row>
        <row r="66">
          <cell r="B66" t="str">
            <v>TRANSEQ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B67" t="str">
            <v>MACHINE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96.3</v>
          </cell>
          <cell r="AG67">
            <v>14.612022951841904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B68" t="str">
            <v>MINING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1338.8</v>
          </cell>
          <cell r="AG68">
            <v>114.94386171335377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B69" t="str">
            <v>FOODPRO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B70" t="str">
            <v>PAPERPRO</v>
          </cell>
          <cell r="C70">
            <v>0</v>
          </cell>
          <cell r="D70">
            <v>1027</v>
          </cell>
          <cell r="E70">
            <v>0</v>
          </cell>
          <cell r="F70">
            <v>0</v>
          </cell>
          <cell r="G70">
            <v>1039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B71" t="str">
            <v>WOODPRO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B72" t="str">
            <v>CONSTRUC</v>
          </cell>
          <cell r="C72">
            <v>0</v>
          </cell>
          <cell r="D72">
            <v>9263</v>
          </cell>
          <cell r="E72">
            <v>0</v>
          </cell>
          <cell r="F72">
            <v>0</v>
          </cell>
          <cell r="G72">
            <v>569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457.3</v>
          </cell>
          <cell r="AG72">
            <v>113.54319131274968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B73" t="str">
            <v>TEXTILES</v>
          </cell>
          <cell r="C73">
            <v>0</v>
          </cell>
          <cell r="D73">
            <v>173</v>
          </cell>
          <cell r="E73">
            <v>0</v>
          </cell>
          <cell r="F73">
            <v>0</v>
          </cell>
          <cell r="G73">
            <v>994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502.5</v>
          </cell>
          <cell r="AG73">
            <v>18.711755452801228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</row>
        <row r="74">
          <cell r="B74" t="str">
            <v>INONSPEC</v>
          </cell>
          <cell r="C74">
            <v>0</v>
          </cell>
          <cell r="D74">
            <v>278977.96774399991</v>
          </cell>
          <cell r="E74">
            <v>0</v>
          </cell>
          <cell r="F74">
            <v>0</v>
          </cell>
          <cell r="G74">
            <v>4263.1169309999914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3134.9933156791508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110.6</v>
          </cell>
          <cell r="AG74">
            <v>105.90466762087485</v>
          </cell>
          <cell r="AH74">
            <v>3387.7529050000003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20318.538322999982</v>
          </cell>
          <cell r="AN74">
            <v>14696.073433371395</v>
          </cell>
          <cell r="AO74">
            <v>56466.075674368614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645000</v>
          </cell>
          <cell r="BL74">
            <v>0</v>
          </cell>
          <cell r="BM74">
            <v>0</v>
          </cell>
        </row>
        <row r="75">
          <cell r="B75" t="str">
            <v>TOTTRANS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89.451697569000032</v>
          </cell>
          <cell r="AA75">
            <v>37219.362412168455</v>
          </cell>
          <cell r="AB75">
            <v>0</v>
          </cell>
          <cell r="AC75">
            <v>0</v>
          </cell>
          <cell r="AD75">
            <v>8247.0379157649731</v>
          </cell>
          <cell r="AE75">
            <v>0</v>
          </cell>
          <cell r="AF75">
            <v>4515.8</v>
          </cell>
          <cell r="AG75">
            <v>1484.1363007501734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597102.42646336625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33000</v>
          </cell>
          <cell r="BL75">
            <v>0</v>
          </cell>
          <cell r="BM75">
            <v>0</v>
          </cell>
        </row>
        <row r="76">
          <cell r="B76" t="str">
            <v>ROAD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89.451697569000032</v>
          </cell>
          <cell r="AA76">
            <v>37219.362412168455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2283.5</v>
          </cell>
          <cell r="AG76">
            <v>173.74473275230235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522585.12545505795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B77" t="str">
            <v>DOMESAIR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8247.0379157649731</v>
          </cell>
          <cell r="AE77">
            <v>0</v>
          </cell>
          <cell r="AF77">
            <v>1.2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B78" t="str">
            <v>RAIL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1458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33000</v>
          </cell>
          <cell r="BL78">
            <v>0</v>
          </cell>
          <cell r="BM78">
            <v>0</v>
          </cell>
        </row>
        <row r="79">
          <cell r="B79" t="str">
            <v>PIPELINE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74517.301008308292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B80" t="str">
            <v>DOMESNAV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773.1</v>
          </cell>
          <cell r="AG80">
            <v>1310.3915679978711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B81" t="str">
            <v>TRNONSPE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B82" t="str">
            <v>TOTOTHER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26434.001874195441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479.07528757198475</v>
          </cell>
          <cell r="AF82">
            <v>82594.099999999991</v>
          </cell>
          <cell r="AG82">
            <v>3262.3264853859619</v>
          </cell>
          <cell r="AH82">
            <v>0</v>
          </cell>
          <cell r="AI82">
            <v>0</v>
          </cell>
          <cell r="AJ82">
            <v>4087.204650457666</v>
          </cell>
          <cell r="AK82">
            <v>8807.2478570000221</v>
          </cell>
          <cell r="AL82">
            <v>0</v>
          </cell>
          <cell r="AM82">
            <v>0</v>
          </cell>
          <cell r="AN82">
            <v>0</v>
          </cell>
          <cell r="AO82">
            <v>44272.349463137063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865000</v>
          </cell>
          <cell r="BL82">
            <v>0</v>
          </cell>
          <cell r="BM82">
            <v>0</v>
          </cell>
        </row>
        <row r="83">
          <cell r="B83" t="str">
            <v>RESIDENT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26207.423904155443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298.42725554319134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375000</v>
          </cell>
          <cell r="BL83">
            <v>0</v>
          </cell>
          <cell r="BM83">
            <v>0</v>
          </cell>
        </row>
        <row r="84">
          <cell r="B84" t="str">
            <v>COMMPUB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62.241971522957122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125000</v>
          </cell>
          <cell r="BL84">
            <v>0</v>
          </cell>
          <cell r="BM84">
            <v>0</v>
          </cell>
        </row>
        <row r="85">
          <cell r="B85" t="str">
            <v>AGRICULT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26.499566999999999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424.4</v>
          </cell>
          <cell r="AG85">
            <v>34.591251904259401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5490.3427480199998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255000</v>
          </cell>
          <cell r="BL85">
            <v>0</v>
          </cell>
          <cell r="BM85">
            <v>0</v>
          </cell>
        </row>
        <row r="86">
          <cell r="B86" t="str">
            <v>FISHING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B87" t="str">
            <v>ONONSPEC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200.07840304000001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118.40606050583634</v>
          </cell>
          <cell r="AF87">
            <v>82169.7</v>
          </cell>
          <cell r="AG87">
            <v>3227.7352334817024</v>
          </cell>
          <cell r="AH87">
            <v>0</v>
          </cell>
          <cell r="AI87">
            <v>0</v>
          </cell>
          <cell r="AJ87">
            <v>4087.204650457666</v>
          </cell>
          <cell r="AK87">
            <v>8807.2478570000221</v>
          </cell>
          <cell r="AL87">
            <v>0</v>
          </cell>
          <cell r="AM87">
            <v>0</v>
          </cell>
          <cell r="AN87">
            <v>0</v>
          </cell>
          <cell r="AO87">
            <v>38782.006715117066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110000</v>
          </cell>
          <cell r="BL87">
            <v>0</v>
          </cell>
          <cell r="BM87">
            <v>0</v>
          </cell>
        </row>
        <row r="88">
          <cell r="B88" t="str">
            <v>NONENUSE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964107.87678291649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B89" t="str">
            <v>NEINTREN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964107.87678291649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B90" t="str">
            <v>NETRANS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B91" t="str">
            <v>NEOTHER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B92" t="str">
            <v>NECHEM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B93" t="str">
            <v>ELOUTPUT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47937.41</v>
          </cell>
          <cell r="BA93">
            <v>134404.92000000001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235914.822076824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1948956.082076824</v>
          </cell>
          <cell r="BL93">
            <v>0</v>
          </cell>
          <cell r="BM93">
            <v>0</v>
          </cell>
        </row>
        <row r="94">
          <cell r="B94" t="str">
            <v>ELMAINE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47937.41</v>
          </cell>
          <cell r="BA94">
            <v>134053.92000000001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225834.822076824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1734375.082076824</v>
          </cell>
          <cell r="BL94">
            <v>0</v>
          </cell>
          <cell r="BM94">
            <v>0</v>
          </cell>
        </row>
        <row r="95">
          <cell r="B95" t="str">
            <v>ELAUTOE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351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10080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214581</v>
          </cell>
          <cell r="BL95">
            <v>0</v>
          </cell>
          <cell r="BM95">
            <v>0</v>
          </cell>
        </row>
        <row r="96">
          <cell r="B96" t="str">
            <v>ELMAINC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B97" t="str">
            <v>ELAUTOC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B98" t="str">
            <v>HEMAINC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B99" t="str">
            <v>HEAUTOC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B100" t="str">
            <v>HEMAINH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B101" t="str">
            <v>HEAUTOH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B102" t="str">
            <v>HEATOUT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B103" t="str">
            <v>MHYDPUMP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B104" t="str">
            <v>AHYDPUMP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B105" t="str">
            <v>VENTED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B106" t="str">
            <v>FLARED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</sheetData>
      <sheetData sheetId="58">
        <row r="6">
          <cell r="B6" t="str">
            <v>ANTCOAL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mtoe"/>
      <sheetName val="Gas Consumption – bcm"/>
      <sheetName val="Gas Consumption – bcf"/>
      <sheetName val="Gas Consumption – mtoe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mtoe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c MM"/>
      <sheetName val="Main Menu"/>
      <sheetName val="Definitions"/>
      <sheetName val="Exceptions"/>
      <sheetName val="Data in physical units"/>
      <sheetName val="Conversion factors"/>
      <sheetName val="Disaggregated Balance"/>
      <sheetName val="Aggregated Balance"/>
      <sheetName val="DPU formulas"/>
      <sheetName val="CF formulas"/>
      <sheetName val="Coal_Table_1"/>
      <sheetName val="Coal_Table_4"/>
      <sheetName val="Gas_Table_1"/>
      <sheetName val="Gas_Table_2a"/>
      <sheetName val="Gas_Table_2b"/>
      <sheetName val="Oil_Table_1"/>
      <sheetName val="Oil_Table_2a"/>
      <sheetName val="Oil_Table_2b"/>
      <sheetName val="Oil_Table_3"/>
      <sheetName val="Ren_Table_1"/>
      <sheetName val="Ren_Table_2"/>
      <sheetName val="Ren_Table_3"/>
      <sheetName val="Ele_Table_1"/>
      <sheetName val="Ele_Table_3"/>
      <sheetName val="Ele_Table_4"/>
      <sheetName val="Ele_Table_6a"/>
      <sheetName val="Ele_Table_6b"/>
      <sheetName val="Ele_Table_6c"/>
      <sheetName val="Ele_Table_6d"/>
    </sheetNames>
    <sheetDataSet>
      <sheetData sheetId="0">
        <row r="6">
          <cell r="D6" t="str">
            <v>India</v>
          </cell>
        </row>
        <row r="9">
          <cell r="D9">
            <v>2009</v>
          </cell>
        </row>
        <row r="77">
          <cell r="C77" t="str">
            <v>Australia</v>
          </cell>
        </row>
        <row r="78">
          <cell r="C78" t="str">
            <v>Austria</v>
          </cell>
        </row>
        <row r="79">
          <cell r="C79" t="str">
            <v>Belgium</v>
          </cell>
        </row>
        <row r="80">
          <cell r="C80" t="str">
            <v>Canada</v>
          </cell>
        </row>
        <row r="81">
          <cell r="C81" t="str">
            <v>Chile</v>
          </cell>
        </row>
        <row r="82">
          <cell r="C82" t="str">
            <v>Czech Republic</v>
          </cell>
        </row>
        <row r="83">
          <cell r="C83" t="str">
            <v>Denmark</v>
          </cell>
        </row>
        <row r="84">
          <cell r="C84" t="str">
            <v>Estonia</v>
          </cell>
        </row>
        <row r="85">
          <cell r="C85" t="str">
            <v>Finland</v>
          </cell>
        </row>
        <row r="86">
          <cell r="C86" t="str">
            <v>France</v>
          </cell>
        </row>
        <row r="87">
          <cell r="C87" t="str">
            <v>Germany</v>
          </cell>
        </row>
        <row r="88">
          <cell r="C88" t="str">
            <v>Greece</v>
          </cell>
        </row>
        <row r="89">
          <cell r="C89" t="str">
            <v>Hungary</v>
          </cell>
        </row>
        <row r="90">
          <cell r="C90" t="str">
            <v>Iceland</v>
          </cell>
        </row>
        <row r="91">
          <cell r="C91" t="str">
            <v>Ireland</v>
          </cell>
        </row>
        <row r="92">
          <cell r="C92" t="str">
            <v>Israel</v>
          </cell>
        </row>
        <row r="93">
          <cell r="C93" t="str">
            <v>Italy</v>
          </cell>
        </row>
        <row r="94">
          <cell r="C94" t="str">
            <v>Japan</v>
          </cell>
        </row>
        <row r="95">
          <cell r="C95" t="str">
            <v>Korea</v>
          </cell>
        </row>
        <row r="96">
          <cell r="C96" t="str">
            <v>Luxembourg</v>
          </cell>
        </row>
        <row r="97">
          <cell r="C97" t="str">
            <v>Mexico</v>
          </cell>
        </row>
        <row r="98">
          <cell r="C98" t="str">
            <v>Netherlands</v>
          </cell>
        </row>
        <row r="99">
          <cell r="C99" t="str">
            <v>New Zealand</v>
          </cell>
        </row>
        <row r="100">
          <cell r="C100" t="str">
            <v>Norway</v>
          </cell>
        </row>
        <row r="101">
          <cell r="C101" t="str">
            <v>Poland</v>
          </cell>
        </row>
        <row r="102">
          <cell r="C102" t="str">
            <v>Portugal</v>
          </cell>
        </row>
        <row r="103">
          <cell r="C103" t="str">
            <v>Slovak Republic</v>
          </cell>
        </row>
        <row r="104">
          <cell r="C104" t="str">
            <v>Slovenia</v>
          </cell>
        </row>
        <row r="105">
          <cell r="C105" t="str">
            <v>Spain</v>
          </cell>
        </row>
        <row r="106">
          <cell r="C106" t="str">
            <v>Sweden</v>
          </cell>
        </row>
        <row r="107">
          <cell r="C107" t="str">
            <v>Switzerland</v>
          </cell>
        </row>
        <row r="108">
          <cell r="C108" t="str">
            <v>Turkey</v>
          </cell>
        </row>
        <row r="109">
          <cell r="C109" t="str">
            <v>United Kingdom</v>
          </cell>
        </row>
        <row r="110">
          <cell r="C110" t="str">
            <v>United States</v>
          </cell>
        </row>
        <row r="111">
          <cell r="C111" t="str">
            <v>Lithuania</v>
          </cell>
        </row>
        <row r="112">
          <cell r="C112" t="str">
            <v>People's Republic of China</v>
          </cell>
        </row>
        <row r="113">
          <cell r="C113" t="str">
            <v>South Africa</v>
          </cell>
        </row>
        <row r="114">
          <cell r="C114" t="str">
            <v>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C70" t="str">
            <v>country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97E1-11D0-49CC-9485-E73D6A887F07}">
  <sheetPr>
    <tabColor rgb="FF00B050"/>
  </sheetPr>
  <dimension ref="A1:W51"/>
  <sheetViews>
    <sheetView showGridLines="0" tabSelected="1" workbookViewId="0">
      <selection activeCell="Q11" sqref="Q11"/>
    </sheetView>
  </sheetViews>
  <sheetFormatPr defaultColWidth="9.140625" defaultRowHeight="15" x14ac:dyDescent="0.25"/>
  <cols>
    <col min="1" max="1" width="15.85546875" customWidth="1"/>
    <col min="2" max="11" width="9.85546875" customWidth="1"/>
    <col min="13" max="13" width="10.7109375" customWidth="1"/>
    <col min="15" max="15" width="10.28515625" customWidth="1"/>
    <col min="16" max="16" width="12.7109375" bestFit="1" customWidth="1"/>
    <col min="20" max="20" width="10.140625" bestFit="1" customWidth="1"/>
  </cols>
  <sheetData>
    <row r="1" spans="1:23" ht="33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23" ht="12" customHeight="1" x14ac:dyDescent="0.25">
      <c r="A2" s="4"/>
      <c r="B2" s="5"/>
      <c r="C2" s="6"/>
      <c r="D2" s="5"/>
      <c r="E2" s="6"/>
      <c r="F2" s="6"/>
      <c r="G2" s="6"/>
      <c r="H2" s="7" t="s">
        <v>1</v>
      </c>
      <c r="I2" s="7"/>
      <c r="J2" s="7"/>
      <c r="K2" s="8"/>
    </row>
    <row r="3" spans="1:23" ht="15" customHeight="1" x14ac:dyDescent="0.25">
      <c r="A3" s="9" t="s">
        <v>2</v>
      </c>
      <c r="B3" s="10" t="s">
        <v>3</v>
      </c>
      <c r="C3" s="10"/>
      <c r="D3" s="10" t="s">
        <v>4</v>
      </c>
      <c r="E3" s="10"/>
      <c r="F3" s="10" t="s">
        <v>5</v>
      </c>
      <c r="G3" s="10"/>
      <c r="H3" s="10" t="s">
        <v>6</v>
      </c>
      <c r="I3" s="10"/>
      <c r="J3" s="10" t="s">
        <v>7</v>
      </c>
      <c r="K3" s="10"/>
    </row>
    <row r="4" spans="1:23" ht="15" customHeight="1" x14ac:dyDescent="0.25">
      <c r="A4" s="11"/>
      <c r="B4" s="12">
        <v>2023</v>
      </c>
      <c r="C4" s="12">
        <v>2024</v>
      </c>
      <c r="D4" s="12">
        <v>2023</v>
      </c>
      <c r="E4" s="12">
        <v>2024</v>
      </c>
      <c r="F4" s="12">
        <v>2023</v>
      </c>
      <c r="G4" s="12">
        <v>2024</v>
      </c>
      <c r="H4" s="12">
        <v>2023</v>
      </c>
      <c r="I4" s="12">
        <v>2024</v>
      </c>
      <c r="J4" s="12">
        <v>2023</v>
      </c>
      <c r="K4" s="12">
        <v>2024</v>
      </c>
    </row>
    <row r="5" spans="1:23" x14ac:dyDescent="0.25">
      <c r="A5" s="13" t="s">
        <v>8</v>
      </c>
      <c r="B5" s="14">
        <v>1024.6500000000001</v>
      </c>
      <c r="C5" s="14">
        <v>1024.6500000000001</v>
      </c>
      <c r="D5" s="14">
        <v>2368.94</v>
      </c>
      <c r="E5" s="14">
        <v>2368.94</v>
      </c>
      <c r="F5" s="14">
        <v>778.17</v>
      </c>
      <c r="G5" s="14">
        <v>778.17</v>
      </c>
      <c r="H5" s="14">
        <f>B5+D5+F5</f>
        <v>4171.76</v>
      </c>
      <c r="I5" s="14">
        <f>C5+E5+G5</f>
        <v>4171.76</v>
      </c>
      <c r="J5" s="15">
        <f>(H5/$H$20)*100</f>
        <v>1.10303535140836</v>
      </c>
      <c r="K5" s="15">
        <f>(I5/$I$20)*100</f>
        <v>1.0712715435676945</v>
      </c>
      <c r="T5" s="16"/>
      <c r="U5" s="16"/>
      <c r="V5" s="17"/>
      <c r="W5" s="17"/>
    </row>
    <row r="6" spans="1:23" x14ac:dyDescent="0.25">
      <c r="A6" s="13" t="s">
        <v>9</v>
      </c>
      <c r="B6" s="14">
        <v>31.23</v>
      </c>
      <c r="C6" s="14">
        <v>31.23</v>
      </c>
      <c r="D6" s="14">
        <v>40.11</v>
      </c>
      <c r="E6" s="14">
        <v>40.11</v>
      </c>
      <c r="F6" s="14">
        <v>18.89</v>
      </c>
      <c r="G6" s="14">
        <v>18.89</v>
      </c>
      <c r="H6" s="14">
        <f t="shared" ref="H6:I19" si="0">B6+D6+F6</f>
        <v>90.23</v>
      </c>
      <c r="I6" s="14">
        <f t="shared" si="0"/>
        <v>90.23</v>
      </c>
      <c r="J6" s="15">
        <f>(H6/$H$20)*100</f>
        <v>2.3857287992975703E-2</v>
      </c>
      <c r="K6" s="15">
        <f>(I6/$I$20)*100</f>
        <v>2.3170276184659014E-2</v>
      </c>
      <c r="T6" s="16"/>
      <c r="U6" s="16"/>
      <c r="V6" s="17"/>
      <c r="W6" s="17"/>
    </row>
    <row r="7" spans="1:23" x14ac:dyDescent="0.25">
      <c r="A7" s="13" t="s">
        <v>10</v>
      </c>
      <c r="B7" s="14">
        <v>464.78000000000003</v>
      </c>
      <c r="C7" s="14">
        <v>464.78000000000003</v>
      </c>
      <c r="D7" s="14">
        <v>57.21</v>
      </c>
      <c r="E7" s="14">
        <v>57.21</v>
      </c>
      <c r="F7" s="14">
        <v>3.02</v>
      </c>
      <c r="G7" s="14">
        <v>3.02</v>
      </c>
      <c r="H7" s="14">
        <f t="shared" si="0"/>
        <v>525.01</v>
      </c>
      <c r="I7" s="14">
        <f t="shared" si="0"/>
        <v>525.01</v>
      </c>
      <c r="J7" s="15">
        <f>(H7/$H$20)*100</f>
        <v>0.13881541360071123</v>
      </c>
      <c r="K7" s="15">
        <f>(I7/$I$20)*100</f>
        <v>0.13481798403754658</v>
      </c>
      <c r="T7" s="16"/>
      <c r="U7" s="16"/>
      <c r="V7" s="17"/>
      <c r="W7" s="17"/>
    </row>
    <row r="8" spans="1:23" x14ac:dyDescent="0.25">
      <c r="A8" s="13" t="s">
        <v>11</v>
      </c>
      <c r="B8" s="14">
        <v>309.52999999999997</v>
      </c>
      <c r="C8" s="14">
        <v>2346.36</v>
      </c>
      <c r="D8" s="14">
        <v>5040.18</v>
      </c>
      <c r="E8" s="14">
        <v>3014.6499999999996</v>
      </c>
      <c r="F8" s="14">
        <v>47.96</v>
      </c>
      <c r="G8" s="14">
        <v>36.660000000000004</v>
      </c>
      <c r="H8" s="14">
        <f t="shared" si="0"/>
        <v>5397.67</v>
      </c>
      <c r="I8" s="14">
        <f t="shared" si="0"/>
        <v>5397.67</v>
      </c>
      <c r="J8" s="15">
        <f t="shared" ref="J8:J19" si="1">(H8/$H$20)*100</f>
        <v>1.4271724224874782</v>
      </c>
      <c r="K8" s="15">
        <f t="shared" ref="K8:K19" si="2">(I8/$I$20)*100</f>
        <v>1.3860745279136473</v>
      </c>
      <c r="T8" s="16"/>
      <c r="U8" s="16"/>
      <c r="V8" s="17"/>
      <c r="W8" s="17"/>
    </row>
    <row r="9" spans="1:23" x14ac:dyDescent="0.25">
      <c r="A9" s="13" t="s">
        <v>12</v>
      </c>
      <c r="B9" s="14">
        <v>37236.350000000006</v>
      </c>
      <c r="C9" s="14">
        <v>40078.140000000007</v>
      </c>
      <c r="D9" s="14">
        <v>42293.969999999994</v>
      </c>
      <c r="E9" s="14">
        <v>41092.78</v>
      </c>
      <c r="F9" s="14">
        <v>1243.5500000000002</v>
      </c>
      <c r="G9" s="14">
        <v>1495.44</v>
      </c>
      <c r="H9" s="14">
        <f t="shared" si="0"/>
        <v>80773.87000000001</v>
      </c>
      <c r="I9" s="14">
        <f t="shared" si="0"/>
        <v>82666.360000000015</v>
      </c>
      <c r="J9" s="15">
        <f t="shared" si="1"/>
        <v>21.357037336774692</v>
      </c>
      <c r="K9" s="15">
        <f t="shared" si="2"/>
        <v>21.227999472242587</v>
      </c>
      <c r="T9" s="16"/>
      <c r="U9" s="16"/>
      <c r="V9" s="17"/>
      <c r="W9" s="17"/>
    </row>
    <row r="10" spans="1:23" x14ac:dyDescent="0.25">
      <c r="A10" s="13" t="s">
        <v>13</v>
      </c>
      <c r="B10" s="14">
        <v>55749.179999999993</v>
      </c>
      <c r="C10" s="14">
        <v>59876.880000000005</v>
      </c>
      <c r="D10" s="14">
        <v>26994.01</v>
      </c>
      <c r="E10" s="14">
        <v>27135.39</v>
      </c>
      <c r="F10" s="14">
        <v>5094.91</v>
      </c>
      <c r="G10" s="14">
        <v>4799.2999999999993</v>
      </c>
      <c r="H10" s="14">
        <f t="shared" si="0"/>
        <v>87838.099999999991</v>
      </c>
      <c r="I10" s="14">
        <f t="shared" si="0"/>
        <v>91811.57</v>
      </c>
      <c r="J10" s="15">
        <f t="shared" si="1"/>
        <v>23.224857014915205</v>
      </c>
      <c r="K10" s="15">
        <f t="shared" si="2"/>
        <v>23.576409551669663</v>
      </c>
      <c r="T10" s="16"/>
      <c r="U10" s="16"/>
      <c r="V10" s="17"/>
      <c r="W10" s="17"/>
    </row>
    <row r="11" spans="1:23" x14ac:dyDescent="0.25">
      <c r="A11" s="13" t="s">
        <v>14</v>
      </c>
      <c r="B11" s="14">
        <v>15279.27</v>
      </c>
      <c r="C11" s="14">
        <v>15425.17</v>
      </c>
      <c r="D11" s="14">
        <v>12456.929999999998</v>
      </c>
      <c r="E11" s="14">
        <v>12378.97</v>
      </c>
      <c r="F11" s="14">
        <v>4482.33</v>
      </c>
      <c r="G11" s="14">
        <v>5010.9900000000007</v>
      </c>
      <c r="H11" s="14">
        <f t="shared" si="0"/>
        <v>32218.53</v>
      </c>
      <c r="I11" s="14">
        <f t="shared" si="0"/>
        <v>32815.129999999997</v>
      </c>
      <c r="J11" s="15">
        <f t="shared" si="1"/>
        <v>8.5187492953599389</v>
      </c>
      <c r="K11" s="15">
        <f t="shared" si="2"/>
        <v>8.4266388688406231</v>
      </c>
      <c r="T11" s="16"/>
      <c r="U11" s="16"/>
      <c r="V11" s="17"/>
      <c r="W11" s="17"/>
    </row>
    <row r="12" spans="1:23" x14ac:dyDescent="0.25">
      <c r="A12" s="13" t="s">
        <v>15</v>
      </c>
      <c r="B12" s="14">
        <v>8064.76</v>
      </c>
      <c r="C12" s="14">
        <v>8163.11</v>
      </c>
      <c r="D12" s="14">
        <v>3424.6500000000005</v>
      </c>
      <c r="E12" s="14">
        <v>3371.8200000000006</v>
      </c>
      <c r="F12" s="14">
        <v>1846.59</v>
      </c>
      <c r="G12" s="14">
        <v>1816.6999999999998</v>
      </c>
      <c r="H12" s="14">
        <f t="shared" si="0"/>
        <v>13336</v>
      </c>
      <c r="I12" s="14">
        <f t="shared" si="0"/>
        <v>13351.630000000001</v>
      </c>
      <c r="J12" s="15">
        <f t="shared" si="1"/>
        <v>3.5261087517934611</v>
      </c>
      <c r="K12" s="15">
        <f t="shared" si="2"/>
        <v>3.4285820083717033</v>
      </c>
      <c r="T12" s="16"/>
      <c r="U12" s="16"/>
      <c r="V12" s="17"/>
      <c r="W12" s="17"/>
    </row>
    <row r="13" spans="1:23" x14ac:dyDescent="0.25">
      <c r="A13" s="13" t="s">
        <v>16</v>
      </c>
      <c r="B13" s="14">
        <v>89.04</v>
      </c>
      <c r="C13" s="14">
        <v>95.64</v>
      </c>
      <c r="D13" s="14">
        <v>16.510000000000002</v>
      </c>
      <c r="E13" s="14">
        <v>16.649999999999999</v>
      </c>
      <c r="F13" s="14">
        <v>470.93000000000006</v>
      </c>
      <c r="G13" s="14">
        <v>470.93000000000006</v>
      </c>
      <c r="H13" s="14">
        <f t="shared" si="0"/>
        <v>576.48</v>
      </c>
      <c r="I13" s="14">
        <f t="shared" si="0"/>
        <v>583.22</v>
      </c>
      <c r="J13" s="15">
        <f t="shared" si="1"/>
        <v>0.15242435312191768</v>
      </c>
      <c r="K13" s="15">
        <f t="shared" si="2"/>
        <v>0.14976580379493326</v>
      </c>
      <c r="T13" s="16"/>
      <c r="U13" s="16"/>
      <c r="V13" s="17"/>
      <c r="W13" s="17"/>
    </row>
    <row r="14" spans="1:23" x14ac:dyDescent="0.25">
      <c r="A14" s="13" t="s">
        <v>17</v>
      </c>
      <c r="B14" s="14">
        <v>8.76</v>
      </c>
      <c r="C14" s="14">
        <v>8.76</v>
      </c>
      <c r="D14" s="14">
        <v>21.83</v>
      </c>
      <c r="E14" s="14">
        <v>21.83</v>
      </c>
      <c r="F14" s="14">
        <v>447.72</v>
      </c>
      <c r="G14" s="14">
        <v>447.72</v>
      </c>
      <c r="H14" s="14">
        <f t="shared" si="0"/>
        <v>478.31</v>
      </c>
      <c r="I14" s="14">
        <f t="shared" si="0"/>
        <v>478.31</v>
      </c>
      <c r="J14" s="15">
        <f t="shared" si="1"/>
        <v>0.1264676872428262</v>
      </c>
      <c r="K14" s="15">
        <f t="shared" si="2"/>
        <v>0.12282583178415439</v>
      </c>
      <c r="T14" s="16"/>
      <c r="U14" s="16"/>
      <c r="V14" s="17"/>
      <c r="W14" s="17"/>
    </row>
    <row r="15" spans="1:23" x14ac:dyDescent="0.25">
      <c r="A15" s="13" t="s">
        <v>18</v>
      </c>
      <c r="B15" s="14">
        <v>52046.19</v>
      </c>
      <c r="C15" s="14">
        <v>53799.43</v>
      </c>
      <c r="D15" s="14">
        <v>37536.32</v>
      </c>
      <c r="E15" s="14">
        <v>39053.01</v>
      </c>
      <c r="F15" s="14">
        <v>4936.08</v>
      </c>
      <c r="G15" s="14">
        <v>6351.3899999999994</v>
      </c>
      <c r="H15" s="14">
        <f t="shared" si="0"/>
        <v>94518.590000000011</v>
      </c>
      <c r="I15" s="14">
        <f t="shared" si="0"/>
        <v>99203.83</v>
      </c>
      <c r="J15" s="15">
        <f t="shared" si="1"/>
        <v>24.991213812700806</v>
      </c>
      <c r="K15" s="15">
        <f t="shared" si="2"/>
        <v>25.474677376437562</v>
      </c>
      <c r="T15" s="16"/>
      <c r="U15" s="16"/>
      <c r="V15" s="17"/>
      <c r="W15" s="17"/>
    </row>
    <row r="16" spans="1:23" x14ac:dyDescent="0.25">
      <c r="A16" s="13" t="s">
        <v>19</v>
      </c>
      <c r="B16" s="14">
        <v>0</v>
      </c>
      <c r="C16" s="14">
        <v>0</v>
      </c>
      <c r="D16" s="14">
        <v>58.25</v>
      </c>
      <c r="E16" s="14">
        <v>58.25</v>
      </c>
      <c r="F16" s="14">
        <v>42.98</v>
      </c>
      <c r="G16" s="14">
        <v>42.98</v>
      </c>
      <c r="H16" s="14">
        <f t="shared" si="0"/>
        <v>101.22999999999999</v>
      </c>
      <c r="I16" s="14">
        <f t="shared" si="0"/>
        <v>101.22999999999999</v>
      </c>
      <c r="J16" s="15">
        <f t="shared" si="1"/>
        <v>2.6765746021599583E-2</v>
      </c>
      <c r="K16" s="15">
        <f t="shared" si="2"/>
        <v>2.5994980141560806E-2</v>
      </c>
      <c r="T16" s="16"/>
      <c r="U16" s="16"/>
      <c r="V16" s="17"/>
      <c r="W16" s="17"/>
    </row>
    <row r="17" spans="1:23" x14ac:dyDescent="0.25">
      <c r="A17" s="13" t="s">
        <v>20</v>
      </c>
      <c r="B17" s="14">
        <v>11256.779999999999</v>
      </c>
      <c r="C17" s="14">
        <v>11256.779999999999</v>
      </c>
      <c r="D17" s="14">
        <v>8496.57</v>
      </c>
      <c r="E17" s="14">
        <v>8496.57</v>
      </c>
      <c r="F17" s="14">
        <v>3433.07</v>
      </c>
      <c r="G17" s="14">
        <v>3452.17</v>
      </c>
      <c r="H17" s="14">
        <f t="shared" si="0"/>
        <v>23186.42</v>
      </c>
      <c r="I17" s="14">
        <f t="shared" si="0"/>
        <v>23205.519999999997</v>
      </c>
      <c r="J17" s="15">
        <f t="shared" si="1"/>
        <v>6.1306117640041187</v>
      </c>
      <c r="K17" s="15">
        <f t="shared" si="2"/>
        <v>5.9589749241785253</v>
      </c>
      <c r="T17" s="16"/>
      <c r="U17" s="16"/>
      <c r="V17" s="17"/>
      <c r="W17" s="17"/>
    </row>
    <row r="18" spans="1:23" x14ac:dyDescent="0.25">
      <c r="A18" s="13" t="s">
        <v>21</v>
      </c>
      <c r="B18" s="14">
        <v>884.04</v>
      </c>
      <c r="C18" s="14">
        <v>884.04</v>
      </c>
      <c r="D18" s="14">
        <v>177.76</v>
      </c>
      <c r="E18" s="14">
        <v>177.76</v>
      </c>
      <c r="F18" s="14">
        <v>0</v>
      </c>
      <c r="G18" s="14">
        <v>0</v>
      </c>
      <c r="H18" s="14">
        <f t="shared" si="0"/>
        <v>1061.8</v>
      </c>
      <c r="I18" s="14">
        <f t="shared" si="0"/>
        <v>1061.8</v>
      </c>
      <c r="J18" s="15">
        <f t="shared" si="1"/>
        <v>0.28074552134480324</v>
      </c>
      <c r="K18" s="15">
        <f t="shared" si="2"/>
        <v>0.27266096922166616</v>
      </c>
      <c r="T18" s="16"/>
      <c r="U18" s="16"/>
      <c r="V18" s="17"/>
      <c r="W18" s="17"/>
    </row>
    <row r="19" spans="1:23" x14ac:dyDescent="0.25">
      <c r="A19" s="13" t="s">
        <v>22</v>
      </c>
      <c r="B19" s="14">
        <v>17459.34</v>
      </c>
      <c r="C19" s="14">
        <v>18752.190000000002</v>
      </c>
      <c r="D19" s="14">
        <v>12698.82</v>
      </c>
      <c r="E19" s="14">
        <v>11432.59</v>
      </c>
      <c r="F19" s="14">
        <v>3775.12</v>
      </c>
      <c r="G19" s="14">
        <v>3773.29</v>
      </c>
      <c r="H19" s="14">
        <f t="shared" si="0"/>
        <v>33933.279999999999</v>
      </c>
      <c r="I19" s="14">
        <f t="shared" si="0"/>
        <v>33958.07</v>
      </c>
      <c r="J19" s="15">
        <f t="shared" si="1"/>
        <v>8.9721382412311037</v>
      </c>
      <c r="K19" s="15">
        <f t="shared" si="2"/>
        <v>8.7201358816134729</v>
      </c>
      <c r="T19" s="16"/>
      <c r="U19" s="16"/>
      <c r="V19" s="17"/>
      <c r="W19" s="17"/>
    </row>
    <row r="20" spans="1:23" ht="15" customHeight="1" x14ac:dyDescent="0.25">
      <c r="A20" s="18" t="s">
        <v>23</v>
      </c>
      <c r="B20" s="19">
        <f t="shared" ref="B20:I20" si="3">SUM(B5:B19)</f>
        <v>199903.9</v>
      </c>
      <c r="C20" s="19">
        <f t="shared" si="3"/>
        <v>212207.16</v>
      </c>
      <c r="D20" s="19">
        <f t="shared" si="3"/>
        <v>151682.06</v>
      </c>
      <c r="E20" s="19">
        <f t="shared" si="3"/>
        <v>148716.53000000003</v>
      </c>
      <c r="F20" s="19">
        <f t="shared" si="3"/>
        <v>26621.32</v>
      </c>
      <c r="G20" s="19">
        <f t="shared" si="3"/>
        <v>28497.65</v>
      </c>
      <c r="H20" s="19">
        <f t="shared" si="3"/>
        <v>378207.28</v>
      </c>
      <c r="I20" s="19">
        <f t="shared" si="3"/>
        <v>389421.34</v>
      </c>
      <c r="J20" s="20">
        <f>(H20/$H$20)*100</f>
        <v>100</v>
      </c>
      <c r="K20" s="20">
        <f>(I20/$I$20)*100</f>
        <v>100</v>
      </c>
    </row>
    <row r="21" spans="1:23" x14ac:dyDescent="0.25">
      <c r="A21" s="21" t="s">
        <v>24</v>
      </c>
      <c r="B21" s="22">
        <f t="shared" ref="B21:H21" si="4">(B20/$H$20)*100</f>
        <v>52.855645718929566</v>
      </c>
      <c r="C21" s="22">
        <f>(C20/$I$20)*100</f>
        <v>54.492945866808427</v>
      </c>
      <c r="D21" s="23">
        <f t="shared" si="4"/>
        <v>40.105536836837189</v>
      </c>
      <c r="E21" s="22">
        <f>(E20/$I$20)*100</f>
        <v>38.189106431609531</v>
      </c>
      <c r="F21" s="23">
        <f t="shared" si="4"/>
        <v>7.0388174442332252</v>
      </c>
      <c r="G21" s="22">
        <f>(G20/$I$20)*100</f>
        <v>7.3179477015820451</v>
      </c>
      <c r="H21" s="24">
        <f t="shared" si="4"/>
        <v>100</v>
      </c>
      <c r="I21" s="24">
        <f>(I20/$I$20)*100</f>
        <v>100</v>
      </c>
      <c r="J21" s="25"/>
      <c r="K21" s="26"/>
    </row>
    <row r="22" spans="1:23" x14ac:dyDescent="0.25">
      <c r="A22" s="27" t="s">
        <v>25</v>
      </c>
      <c r="B22" s="28"/>
      <c r="C22" s="28"/>
      <c r="D22" s="28"/>
      <c r="E22" s="28"/>
      <c r="F22" s="29"/>
      <c r="G22" s="30"/>
      <c r="H22" s="29"/>
      <c r="I22" s="30"/>
      <c r="J22" s="30"/>
      <c r="K22" s="31"/>
    </row>
    <row r="23" spans="1:23" ht="19.5" customHeight="1" x14ac:dyDescent="0.25">
      <c r="A23" s="32" t="s">
        <v>26</v>
      </c>
      <c r="B23" s="33"/>
      <c r="C23" s="33"/>
      <c r="D23" s="33"/>
      <c r="E23" s="33"/>
      <c r="F23" s="34"/>
      <c r="G23" s="35"/>
      <c r="H23" s="34"/>
      <c r="I23" s="35"/>
      <c r="J23" s="35"/>
      <c r="K23" s="36"/>
    </row>
    <row r="24" spans="1:23" ht="18.75" customHeight="1" x14ac:dyDescent="0.25"/>
    <row r="25" spans="1:23" ht="21" customHeight="1" x14ac:dyDescent="0.25">
      <c r="F25" s="37"/>
      <c r="G25" s="37"/>
      <c r="H25" s="37"/>
      <c r="I25" s="38"/>
      <c r="J25" s="39"/>
    </row>
    <row r="26" spans="1:23" x14ac:dyDescent="0.25">
      <c r="H26" s="40"/>
      <c r="I26" s="40"/>
      <c r="J26" s="40"/>
      <c r="K26" s="40"/>
    </row>
    <row r="27" spans="1:23" x14ac:dyDescent="0.25">
      <c r="B27" s="41"/>
      <c r="H27" s="40"/>
      <c r="I27" s="40"/>
      <c r="J27" s="40"/>
      <c r="K27" s="40"/>
    </row>
    <row r="28" spans="1:23" x14ac:dyDescent="0.25">
      <c r="B28" s="41"/>
      <c r="C28" s="41"/>
      <c r="D28" s="41"/>
      <c r="E28" s="41"/>
      <c r="F28" s="41"/>
      <c r="G28" s="41"/>
      <c r="H28" s="41"/>
      <c r="I28" s="41"/>
      <c r="J28" s="40"/>
      <c r="K28" s="40"/>
    </row>
    <row r="29" spans="1:23" x14ac:dyDescent="0.25">
      <c r="B29" s="41"/>
      <c r="H29" s="40"/>
      <c r="I29" s="42"/>
      <c r="J29" s="42"/>
      <c r="K29" s="40"/>
    </row>
    <row r="30" spans="1:23" x14ac:dyDescent="0.25">
      <c r="H30" s="40"/>
      <c r="I30" s="40"/>
      <c r="J30" s="40"/>
      <c r="K30" s="40"/>
    </row>
    <row r="31" spans="1:23" x14ac:dyDescent="0.25">
      <c r="H31" s="40"/>
      <c r="I31" s="40"/>
      <c r="J31" s="40"/>
      <c r="K31" s="40"/>
    </row>
    <row r="32" spans="1:23" x14ac:dyDescent="0.25">
      <c r="B32" s="43"/>
      <c r="D32" s="44"/>
      <c r="H32" s="40"/>
      <c r="I32" s="40"/>
      <c r="J32" s="40"/>
      <c r="K32" s="40"/>
    </row>
    <row r="33" spans="1:11" x14ac:dyDescent="0.25">
      <c r="H33" s="40"/>
      <c r="I33" s="40"/>
      <c r="J33" s="40"/>
      <c r="K33" s="40"/>
    </row>
    <row r="34" spans="1:11" x14ac:dyDescent="0.25">
      <c r="H34" s="40"/>
      <c r="I34" s="40"/>
      <c r="J34" s="40"/>
      <c r="K34" s="40"/>
    </row>
    <row r="35" spans="1:11" x14ac:dyDescent="0.25">
      <c r="A35" s="44"/>
      <c r="B35" s="16"/>
      <c r="D35" s="45"/>
      <c r="E35" s="45"/>
      <c r="F35" s="16"/>
      <c r="G35" s="17"/>
      <c r="H35" s="40"/>
      <c r="I35" s="40"/>
      <c r="J35" s="40"/>
      <c r="K35" s="40"/>
    </row>
    <row r="36" spans="1:11" x14ac:dyDescent="0.25">
      <c r="A36" s="16"/>
      <c r="B36" s="16"/>
      <c r="D36" s="45"/>
      <c r="E36" s="45"/>
      <c r="F36" s="16"/>
      <c r="G36" s="17"/>
      <c r="H36" s="40"/>
      <c r="I36" s="40"/>
      <c r="J36" s="40"/>
      <c r="K36" s="40"/>
    </row>
    <row r="37" spans="1:11" x14ac:dyDescent="0.25">
      <c r="A37" s="16"/>
      <c r="B37" s="16"/>
      <c r="D37" s="45"/>
      <c r="E37" s="45"/>
      <c r="F37" s="16"/>
      <c r="G37" s="17"/>
      <c r="H37" s="40"/>
      <c r="I37" s="40"/>
      <c r="J37" s="40"/>
      <c r="K37" s="40"/>
    </row>
    <row r="38" spans="1:11" x14ac:dyDescent="0.25">
      <c r="A38" s="44"/>
      <c r="B38" s="16"/>
      <c r="D38" s="45"/>
      <c r="E38" s="45"/>
      <c r="F38" s="44"/>
      <c r="G38" s="17"/>
      <c r="H38" s="40"/>
      <c r="I38" s="40"/>
      <c r="J38" s="40"/>
      <c r="K38" s="40"/>
    </row>
    <row r="39" spans="1:11" x14ac:dyDescent="0.25">
      <c r="A39" s="16"/>
      <c r="B39" s="16"/>
      <c r="D39" s="45"/>
      <c r="E39" s="45"/>
      <c r="F39" s="16"/>
      <c r="G39" s="17"/>
      <c r="H39" s="40"/>
      <c r="I39" s="40"/>
      <c r="J39" s="40"/>
      <c r="K39" s="40"/>
    </row>
    <row r="40" spans="1:11" x14ac:dyDescent="0.25">
      <c r="A40" s="16"/>
      <c r="B40" s="16"/>
      <c r="D40" s="45"/>
      <c r="E40" s="45"/>
      <c r="F40" s="16"/>
      <c r="G40" s="17"/>
      <c r="H40" s="40"/>
      <c r="I40" s="40"/>
      <c r="J40" s="40"/>
      <c r="K40" s="40"/>
    </row>
    <row r="41" spans="1:11" x14ac:dyDescent="0.25">
      <c r="A41" s="16"/>
      <c r="B41" s="16"/>
      <c r="C41" s="16"/>
      <c r="D41" s="45"/>
      <c r="E41" s="45"/>
      <c r="F41" s="16"/>
      <c r="G41" s="17"/>
      <c r="H41" s="17"/>
    </row>
    <row r="42" spans="1:11" x14ac:dyDescent="0.25">
      <c r="A42" s="16"/>
      <c r="B42" s="16"/>
      <c r="D42" s="45"/>
      <c r="E42" s="45"/>
      <c r="F42" s="16"/>
      <c r="G42" s="17"/>
      <c r="H42" s="17"/>
    </row>
    <row r="43" spans="1:11" x14ac:dyDescent="0.25">
      <c r="A43" s="16"/>
      <c r="B43" s="16"/>
      <c r="D43" s="45"/>
      <c r="E43" s="45"/>
      <c r="F43" s="16"/>
      <c r="G43" s="17"/>
      <c r="H43" s="17"/>
    </row>
    <row r="44" spans="1:11" x14ac:dyDescent="0.25">
      <c r="A44" s="16"/>
      <c r="B44" s="16"/>
      <c r="D44" s="45"/>
      <c r="E44" s="45"/>
      <c r="F44" s="16"/>
      <c r="G44" s="17"/>
      <c r="H44" s="17"/>
    </row>
    <row r="45" spans="1:11" x14ac:dyDescent="0.25">
      <c r="A45" s="16"/>
      <c r="B45" s="16"/>
      <c r="D45" s="45"/>
      <c r="E45" s="45"/>
      <c r="F45" s="16"/>
      <c r="G45" s="17"/>
      <c r="H45" s="17"/>
    </row>
    <row r="46" spans="1:11" x14ac:dyDescent="0.25">
      <c r="A46" s="16"/>
      <c r="B46" s="16"/>
      <c r="D46" s="45"/>
      <c r="E46" s="45"/>
      <c r="F46" s="16"/>
      <c r="G46" s="17"/>
      <c r="H46" s="17"/>
    </row>
    <row r="47" spans="1:11" x14ac:dyDescent="0.25">
      <c r="A47" s="16"/>
      <c r="B47" s="16"/>
      <c r="D47" s="45"/>
      <c r="E47" s="45"/>
      <c r="F47" s="16"/>
      <c r="G47" s="17"/>
      <c r="H47" s="17"/>
    </row>
    <row r="48" spans="1:11" x14ac:dyDescent="0.25">
      <c r="A48" s="16"/>
      <c r="B48" s="16"/>
      <c r="D48" s="45"/>
      <c r="E48" s="45"/>
      <c r="F48" s="16"/>
      <c r="G48" s="17"/>
      <c r="H48" s="17"/>
    </row>
    <row r="49" spans="1:8" x14ac:dyDescent="0.25">
      <c r="A49" s="16"/>
      <c r="B49" s="16"/>
      <c r="D49" s="45"/>
      <c r="E49" s="45"/>
      <c r="F49" s="16"/>
      <c r="G49" s="17"/>
      <c r="H49" s="17"/>
    </row>
    <row r="50" spans="1:8" x14ac:dyDescent="0.25">
      <c r="A50" s="16"/>
      <c r="B50" s="16"/>
      <c r="D50" s="45"/>
      <c r="E50" s="45"/>
      <c r="F50" s="44"/>
      <c r="G50" s="17"/>
      <c r="H50" s="17"/>
    </row>
    <row r="51" spans="1:8" x14ac:dyDescent="0.25">
      <c r="A51" s="46"/>
      <c r="H51" s="47"/>
    </row>
  </sheetData>
  <mergeCells count="11">
    <mergeCell ref="J21:K21"/>
    <mergeCell ref="A22:E22"/>
    <mergeCell ref="A23:E23"/>
    <mergeCell ref="A1:K1"/>
    <mergeCell ref="H2:K2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86A6-C32F-4908-8EFB-C81A0B308183}">
  <sheetPr>
    <tabColor rgb="FF00B050"/>
  </sheetPr>
  <dimension ref="A1:O26"/>
  <sheetViews>
    <sheetView showGridLines="0" workbookViewId="0">
      <selection activeCell="Q19" sqref="Q19"/>
    </sheetView>
  </sheetViews>
  <sheetFormatPr defaultColWidth="9.140625" defaultRowHeight="15" x14ac:dyDescent="0.25"/>
  <cols>
    <col min="1" max="1" width="15.85546875" customWidth="1"/>
    <col min="2" max="11" width="9.85546875" customWidth="1"/>
  </cols>
  <sheetData>
    <row r="1" spans="1:15" ht="25.5" customHeight="1" x14ac:dyDescent="0.2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5" ht="15.75" customHeight="1" x14ac:dyDescent="0.25">
      <c r="A2" s="4"/>
      <c r="B2" s="6"/>
      <c r="C2" s="6"/>
      <c r="D2" s="6"/>
      <c r="E2" s="6"/>
      <c r="F2" s="6"/>
      <c r="G2" s="6"/>
      <c r="H2" s="6"/>
      <c r="I2" s="6"/>
      <c r="J2" s="48" t="s">
        <v>1</v>
      </c>
      <c r="K2" s="49"/>
      <c r="L2" s="50"/>
      <c r="M2" s="50"/>
    </row>
    <row r="3" spans="1:15" ht="15" customHeight="1" x14ac:dyDescent="0.25">
      <c r="A3" s="51" t="s">
        <v>2</v>
      </c>
      <c r="B3" s="52" t="s">
        <v>3</v>
      </c>
      <c r="C3" s="53"/>
      <c r="D3" s="54" t="s">
        <v>4</v>
      </c>
      <c r="E3" s="53"/>
      <c r="F3" s="54" t="s">
        <v>5</v>
      </c>
      <c r="G3" s="53"/>
      <c r="H3" s="54" t="s">
        <v>28</v>
      </c>
      <c r="I3" s="53"/>
      <c r="J3" s="55" t="s">
        <v>7</v>
      </c>
      <c r="K3" s="55"/>
    </row>
    <row r="4" spans="1:15" ht="15" customHeight="1" x14ac:dyDescent="0.25">
      <c r="A4" s="56"/>
      <c r="B4" s="12">
        <v>2023</v>
      </c>
      <c r="C4" s="12">
        <v>2024</v>
      </c>
      <c r="D4" s="12">
        <v>2023</v>
      </c>
      <c r="E4" s="12">
        <v>2024</v>
      </c>
      <c r="F4" s="12">
        <v>2023</v>
      </c>
      <c r="G4" s="12">
        <v>2024</v>
      </c>
      <c r="H4" s="12">
        <v>2023</v>
      </c>
      <c r="I4" s="12">
        <v>2024</v>
      </c>
      <c r="J4" s="12">
        <v>2023</v>
      </c>
      <c r="K4" s="12">
        <v>2024</v>
      </c>
    </row>
    <row r="5" spans="1:15" x14ac:dyDescent="0.25">
      <c r="A5" s="57" t="s">
        <v>29</v>
      </c>
      <c r="B5" s="58">
        <v>1278.6499999999999</v>
      </c>
      <c r="C5" s="58">
        <v>1278.6499999999999</v>
      </c>
      <c r="D5" s="58">
        <v>283.7</v>
      </c>
      <c r="E5" s="58">
        <v>283.7</v>
      </c>
      <c r="F5" s="58">
        <v>1159.7</v>
      </c>
      <c r="G5" s="58">
        <v>1159.7</v>
      </c>
      <c r="H5" s="58">
        <f>SUM(B5,D5,F5)</f>
        <v>2722.05</v>
      </c>
      <c r="I5" s="58">
        <f>SUM(C5,E5,G5)</f>
        <v>2722.05</v>
      </c>
      <c r="J5" s="59">
        <f t="shared" ref="J5:J12" si="0">H5/$H$13*100</f>
        <v>5.7465355698106801</v>
      </c>
      <c r="K5" s="60">
        <f t="shared" ref="K5:K12" si="1">I5/$I$13*100</f>
        <v>5.7553967482394244</v>
      </c>
      <c r="N5" s="45"/>
      <c r="O5" s="45"/>
    </row>
    <row r="6" spans="1:15" ht="18" customHeight="1" x14ac:dyDescent="0.25">
      <c r="A6" s="57" t="s">
        <v>30</v>
      </c>
      <c r="B6" s="58">
        <v>0</v>
      </c>
      <c r="C6" s="58">
        <v>0</v>
      </c>
      <c r="D6" s="58">
        <v>20.25</v>
      </c>
      <c r="E6" s="58">
        <v>20.25</v>
      </c>
      <c r="F6" s="58">
        <v>7.3</v>
      </c>
      <c r="G6" s="58">
        <v>7.3</v>
      </c>
      <c r="H6" s="58">
        <f t="shared" ref="H6:I12" si="2">SUM(B6,D6,F6)</f>
        <v>27.55</v>
      </c>
      <c r="I6" s="58">
        <f t="shared" si="2"/>
        <v>27.55</v>
      </c>
      <c r="J6" s="59">
        <f t="shared" si="0"/>
        <v>5.8160965062465514E-2</v>
      </c>
      <c r="K6" s="60">
        <f t="shared" si="1"/>
        <v>5.8250649478883976E-2</v>
      </c>
      <c r="N6" s="45"/>
      <c r="O6" s="45"/>
    </row>
    <row r="7" spans="1:15" x14ac:dyDescent="0.25">
      <c r="A7" s="57" t="s">
        <v>31</v>
      </c>
      <c r="B7" s="58">
        <v>0</v>
      </c>
      <c r="C7" s="58">
        <v>0</v>
      </c>
      <c r="D7" s="58">
        <v>0</v>
      </c>
      <c r="E7" s="58">
        <v>0</v>
      </c>
      <c r="F7" s="58">
        <v>9.65</v>
      </c>
      <c r="G7" s="58">
        <v>9.65</v>
      </c>
      <c r="H7" s="58">
        <f t="shared" si="2"/>
        <v>9.65</v>
      </c>
      <c r="I7" s="58">
        <f t="shared" si="2"/>
        <v>9.65</v>
      </c>
      <c r="J7" s="59">
        <f t="shared" si="0"/>
        <v>2.0372171065437105E-2</v>
      </c>
      <c r="K7" s="60">
        <f t="shared" si="1"/>
        <v>2.0403585026178964E-2</v>
      </c>
      <c r="N7" s="45"/>
      <c r="O7" s="45"/>
    </row>
    <row r="8" spans="1:15" x14ac:dyDescent="0.25">
      <c r="A8" s="57" t="s">
        <v>18</v>
      </c>
      <c r="B8" s="58">
        <v>5.93</v>
      </c>
      <c r="C8" s="58">
        <v>5.93</v>
      </c>
      <c r="D8" s="58">
        <v>0</v>
      </c>
      <c r="E8" s="58">
        <v>0</v>
      </c>
      <c r="F8" s="58">
        <v>0</v>
      </c>
      <c r="G8" s="58">
        <v>0</v>
      </c>
      <c r="H8" s="58">
        <f t="shared" si="2"/>
        <v>5.93</v>
      </c>
      <c r="I8" s="58">
        <f>SUM(C8,E8,G8)</f>
        <v>5.93</v>
      </c>
      <c r="J8" s="59">
        <f t="shared" si="0"/>
        <v>1.251885745264684E-2</v>
      </c>
      <c r="K8" s="60">
        <f t="shared" si="1"/>
        <v>1.2538161575672668E-2</v>
      </c>
      <c r="N8" s="45"/>
      <c r="O8" s="45"/>
    </row>
    <row r="9" spans="1:15" x14ac:dyDescent="0.25">
      <c r="A9" s="57" t="s">
        <v>32</v>
      </c>
      <c r="B9" s="58">
        <v>0</v>
      </c>
      <c r="C9" s="58">
        <v>0</v>
      </c>
      <c r="D9" s="58">
        <v>405.61</v>
      </c>
      <c r="E9" s="58">
        <v>405.61</v>
      </c>
      <c r="F9" s="58">
        <v>11</v>
      </c>
      <c r="G9" s="58">
        <v>11</v>
      </c>
      <c r="H9" s="58">
        <f t="shared" si="2"/>
        <v>416.61</v>
      </c>
      <c r="I9" s="58">
        <f t="shared" si="2"/>
        <v>416.61</v>
      </c>
      <c r="J9" s="59">
        <f t="shared" si="0"/>
        <v>0.87950779145821256</v>
      </c>
      <c r="K9" s="60">
        <f t="shared" si="1"/>
        <v>0.88086399562242668</v>
      </c>
      <c r="N9" s="45"/>
      <c r="O9" s="45"/>
    </row>
    <row r="10" spans="1:15" x14ac:dyDescent="0.25">
      <c r="A10" s="57" t="s">
        <v>33</v>
      </c>
      <c r="B10" s="58">
        <v>1203.8500000000001</v>
      </c>
      <c r="C10" s="58">
        <v>1203.8500000000001</v>
      </c>
      <c r="D10" s="58">
        <v>3108.55</v>
      </c>
      <c r="E10" s="58">
        <v>3108.55</v>
      </c>
      <c r="F10" s="58">
        <v>2273.84</v>
      </c>
      <c r="G10" s="58">
        <v>2273.84</v>
      </c>
      <c r="H10" s="58">
        <f t="shared" si="2"/>
        <v>6586.2400000000007</v>
      </c>
      <c r="I10" s="58">
        <f t="shared" si="2"/>
        <v>6586.2400000000007</v>
      </c>
      <c r="J10" s="59">
        <f t="shared" si="0"/>
        <v>13.904249529328961</v>
      </c>
      <c r="K10" s="60">
        <f t="shared" si="1"/>
        <v>13.925689931898544</v>
      </c>
      <c r="N10" s="45"/>
      <c r="O10" s="45"/>
    </row>
    <row r="11" spans="1:15" x14ac:dyDescent="0.25">
      <c r="A11" s="57" t="s">
        <v>34</v>
      </c>
      <c r="B11" s="58">
        <v>5023.09</v>
      </c>
      <c r="C11" s="58">
        <v>5475.9999999999991</v>
      </c>
      <c r="D11" s="58">
        <v>21885.01</v>
      </c>
      <c r="E11" s="58">
        <v>21412.16</v>
      </c>
      <c r="F11" s="58">
        <v>10688.48</v>
      </c>
      <c r="G11" s="58">
        <v>10635.49</v>
      </c>
      <c r="H11" s="58">
        <f t="shared" si="2"/>
        <v>37596.58</v>
      </c>
      <c r="I11" s="58">
        <f t="shared" si="2"/>
        <v>37523.65</v>
      </c>
      <c r="J11" s="59">
        <f t="shared" si="0"/>
        <v>79.37035846998873</v>
      </c>
      <c r="K11" s="60">
        <f t="shared" si="1"/>
        <v>79.338547488868414</v>
      </c>
      <c r="N11" s="45"/>
      <c r="O11" s="45"/>
    </row>
    <row r="12" spans="1:15" x14ac:dyDescent="0.25">
      <c r="A12" s="57" t="s">
        <v>22</v>
      </c>
      <c r="B12" s="58">
        <v>0</v>
      </c>
      <c r="C12" s="58">
        <v>0</v>
      </c>
      <c r="D12" s="58">
        <v>1.1299999999999999</v>
      </c>
      <c r="E12" s="58">
        <v>1.1299999999999999</v>
      </c>
      <c r="F12" s="58">
        <v>2.8</v>
      </c>
      <c r="G12" s="58">
        <v>2.8</v>
      </c>
      <c r="H12" s="58">
        <f t="shared" si="2"/>
        <v>3.9299999999999997</v>
      </c>
      <c r="I12" s="58">
        <f t="shared" si="2"/>
        <v>3.9299999999999997</v>
      </c>
      <c r="J12" s="59">
        <f t="shared" si="0"/>
        <v>8.2966458328671295E-3</v>
      </c>
      <c r="K12" s="60">
        <f t="shared" si="1"/>
        <v>8.3094392904542284E-3</v>
      </c>
      <c r="N12" s="16"/>
      <c r="O12" s="16"/>
    </row>
    <row r="13" spans="1:15" ht="15" customHeight="1" x14ac:dyDescent="0.25">
      <c r="A13" s="61" t="s">
        <v>35</v>
      </c>
      <c r="B13" s="62">
        <f t="shared" ref="B13:I13" si="3">SUM(B5:B12)</f>
        <v>7511.52</v>
      </c>
      <c r="C13" s="62">
        <f t="shared" si="3"/>
        <v>7964.4299999999994</v>
      </c>
      <c r="D13" s="62">
        <f t="shared" si="3"/>
        <v>25704.25</v>
      </c>
      <c r="E13" s="62">
        <f t="shared" si="3"/>
        <v>25231.4</v>
      </c>
      <c r="F13" s="62">
        <f t="shared" si="3"/>
        <v>14152.769999999999</v>
      </c>
      <c r="G13" s="62">
        <f t="shared" si="3"/>
        <v>14099.779999999999</v>
      </c>
      <c r="H13" s="63">
        <f t="shared" si="3"/>
        <v>47368.54</v>
      </c>
      <c r="I13" s="63">
        <f t="shared" si="3"/>
        <v>47295.61</v>
      </c>
      <c r="J13" s="64">
        <f>(H13/$H$13)*100</f>
        <v>100</v>
      </c>
      <c r="K13" s="63">
        <f>(I13/$I$13)*100</f>
        <v>100</v>
      </c>
    </row>
    <row r="14" spans="1:15" ht="15" customHeight="1" x14ac:dyDescent="0.25">
      <c r="A14" s="65" t="s">
        <v>24</v>
      </c>
      <c r="B14" s="66">
        <f>(B13/H13)*100</f>
        <v>15.857613513103846</v>
      </c>
      <c r="C14" s="67">
        <f>(C13/I13)*100</f>
        <v>16.83968131503114</v>
      </c>
      <c r="D14" s="67">
        <f>D13/H13*100</f>
        <v>54.264391513861312</v>
      </c>
      <c r="E14" s="67">
        <f>E13/I13*100</f>
        <v>53.348291733630248</v>
      </c>
      <c r="F14" s="67">
        <f>(F13/H13)*100</f>
        <v>29.877994973034845</v>
      </c>
      <c r="G14" s="67">
        <f>(G13/$I$13)*100</f>
        <v>29.812026951338609</v>
      </c>
      <c r="H14" s="68">
        <f>(H13/$H$13)*100</f>
        <v>100</v>
      </c>
      <c r="I14" s="68">
        <f>(I13/$I$13)*100</f>
        <v>100</v>
      </c>
      <c r="J14" s="68"/>
      <c r="K14" s="68"/>
    </row>
    <row r="15" spans="1:15" x14ac:dyDescent="0.25">
      <c r="A15" s="27" t="s">
        <v>36</v>
      </c>
      <c r="B15" s="28"/>
      <c r="C15" s="28"/>
      <c r="D15" s="28"/>
      <c r="E15" s="28"/>
      <c r="F15" s="30"/>
      <c r="G15" s="30"/>
      <c r="H15" s="30"/>
      <c r="I15" s="30"/>
      <c r="J15" s="30"/>
      <c r="K15" s="31"/>
    </row>
    <row r="16" spans="1:15" ht="21.75" customHeight="1" x14ac:dyDescent="0.25">
      <c r="A16" s="32" t="s">
        <v>37</v>
      </c>
      <c r="B16" s="33"/>
      <c r="C16" s="33"/>
      <c r="D16" s="33"/>
      <c r="E16" s="33"/>
      <c r="F16" s="69"/>
      <c r="G16" s="69"/>
      <c r="H16" s="69"/>
      <c r="I16" s="69"/>
      <c r="J16" s="69"/>
      <c r="K16" s="70"/>
    </row>
    <row r="19" spans="4:11" x14ac:dyDescent="0.25">
      <c r="D19" s="16"/>
      <c r="E19" s="16"/>
    </row>
    <row r="26" spans="4:11" x14ac:dyDescent="0.25">
      <c r="I26" s="71"/>
      <c r="K26" s="16"/>
    </row>
  </sheetData>
  <mergeCells count="10">
    <mergeCell ref="A15:E15"/>
    <mergeCell ref="A16:E16"/>
    <mergeCell ref="A1:K1"/>
    <mergeCell ref="J2:K2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5CBA-7A1D-4C92-8760-6C70A7A39FE6}">
  <sheetPr>
    <tabColor rgb="FF00B050"/>
  </sheetPr>
  <dimension ref="A1:P69"/>
  <sheetViews>
    <sheetView showGridLines="0" zoomScaleNormal="100" workbookViewId="0">
      <selection activeCell="L17" sqref="L17"/>
    </sheetView>
  </sheetViews>
  <sheetFormatPr defaultRowHeight="15" x14ac:dyDescent="0.25"/>
  <cols>
    <col min="1" max="1" width="19.85546875" customWidth="1"/>
    <col min="2" max="2" width="11.140625" customWidth="1"/>
    <col min="3" max="3" width="11.85546875" customWidth="1"/>
    <col min="4" max="4" width="25" customWidth="1"/>
    <col min="5" max="6" width="12.5703125" customWidth="1"/>
    <col min="7" max="7" width="14.42578125" customWidth="1"/>
    <col min="8" max="8" width="10.42578125" customWidth="1"/>
    <col min="9" max="9" width="13.28515625" customWidth="1"/>
    <col min="10" max="10" width="10.5703125" customWidth="1"/>
    <col min="12" max="12" width="16.28515625" customWidth="1"/>
    <col min="13" max="13" width="17.85546875" customWidth="1"/>
    <col min="14" max="14" width="9.85546875" customWidth="1"/>
    <col min="16" max="16" width="9.7109375" bestFit="1" customWidth="1"/>
  </cols>
  <sheetData>
    <row r="1" spans="1:16" ht="44.45" customHeight="1" x14ac:dyDescent="0.25">
      <c r="A1" s="72" t="s">
        <v>38</v>
      </c>
      <c r="B1" s="73"/>
      <c r="C1" s="73"/>
      <c r="D1" s="73"/>
      <c r="E1" s="73"/>
      <c r="F1" s="73"/>
      <c r="G1" s="73"/>
      <c r="H1" s="73"/>
      <c r="I1" s="74"/>
    </row>
    <row r="2" spans="1:16" x14ac:dyDescent="0.25">
      <c r="A2" s="51" t="s">
        <v>39</v>
      </c>
      <c r="B2" s="75" t="s">
        <v>40</v>
      </c>
      <c r="C2" s="76"/>
      <c r="D2" s="76"/>
      <c r="E2" s="77"/>
      <c r="F2" s="75" t="s">
        <v>41</v>
      </c>
      <c r="G2" s="76"/>
      <c r="H2" s="76"/>
      <c r="I2" s="77"/>
    </row>
    <row r="3" spans="1:16" ht="15" customHeight="1" x14ac:dyDescent="0.25">
      <c r="A3" s="78"/>
      <c r="B3" s="79">
        <v>2023</v>
      </c>
      <c r="C3" s="80"/>
      <c r="D3" s="79">
        <v>2024</v>
      </c>
      <c r="E3" s="80"/>
      <c r="F3" s="79">
        <v>2023</v>
      </c>
      <c r="G3" s="80"/>
      <c r="H3" s="79">
        <v>2024</v>
      </c>
      <c r="I3" s="80"/>
      <c r="O3" s="81"/>
    </row>
    <row r="4" spans="1:16" ht="15" customHeight="1" x14ac:dyDescent="0.25">
      <c r="A4" s="78"/>
      <c r="B4" s="82" t="s">
        <v>42</v>
      </c>
      <c r="C4" s="82" t="s">
        <v>24</v>
      </c>
      <c r="D4" s="82" t="s">
        <v>42</v>
      </c>
      <c r="E4" s="82" t="s">
        <v>24</v>
      </c>
      <c r="F4" s="82" t="s">
        <v>42</v>
      </c>
      <c r="G4" s="82" t="s">
        <v>24</v>
      </c>
      <c r="H4" s="82" t="s">
        <v>42</v>
      </c>
      <c r="I4" s="82" t="s">
        <v>24</v>
      </c>
      <c r="L4" s="81"/>
      <c r="M4" s="83"/>
      <c r="O4" s="81"/>
    </row>
    <row r="5" spans="1:16" ht="1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L5" s="81"/>
      <c r="M5" s="83"/>
      <c r="O5" s="81"/>
    </row>
    <row r="6" spans="1:16" x14ac:dyDescent="0.25">
      <c r="A6" s="85" t="s">
        <v>8</v>
      </c>
      <c r="B6" s="86">
        <v>11.114515514282834</v>
      </c>
      <c r="C6" s="87">
        <f>B6/$B$20*100</f>
        <v>1.6601885184312941</v>
      </c>
      <c r="D6" s="86">
        <v>7.6897762684686128</v>
      </c>
      <c r="E6" s="87">
        <f>D6/$D$20*100</f>
        <v>1.1453277743037287</v>
      </c>
      <c r="F6" s="86">
        <v>63.155415279581632</v>
      </c>
      <c r="G6" s="87">
        <f>F6/$F$20*100</f>
        <v>5.5315403492691422</v>
      </c>
      <c r="H6" s="86">
        <v>59.268848876800007</v>
      </c>
      <c r="I6" s="87">
        <f>H6/$H$20*100</f>
        <v>5.4166634934098896</v>
      </c>
      <c r="K6" s="16"/>
      <c r="L6" s="16"/>
      <c r="M6" s="83"/>
      <c r="O6" s="81"/>
    </row>
    <row r="7" spans="1:16" x14ac:dyDescent="0.25">
      <c r="A7" s="85" t="s">
        <v>9</v>
      </c>
      <c r="B7" s="86">
        <v>2.9745231803872936</v>
      </c>
      <c r="C7" s="87">
        <f t="shared" ref="C7:C19" si="0">B7/$B$20*100</f>
        <v>0.44430809651943381</v>
      </c>
      <c r="D7" s="86">
        <v>2.87594576</v>
      </c>
      <c r="E7" s="87">
        <f t="shared" ref="E7:E19" si="1">D7/$D$20*100</f>
        <v>0.42834803527710591</v>
      </c>
      <c r="F7" s="86">
        <v>7.240366100000001</v>
      </c>
      <c r="G7" s="87">
        <f t="shared" ref="G7:G19" si="2">F7/$F$20*100</f>
        <v>0.63415586847671146</v>
      </c>
      <c r="H7" s="86">
        <v>7.3315166999999999</v>
      </c>
      <c r="I7" s="87">
        <f t="shared" ref="I7:I19" si="3">H7/$H$20*100</f>
        <v>0.6700376270638152</v>
      </c>
      <c r="K7" s="16"/>
      <c r="L7" s="16"/>
      <c r="M7" s="83"/>
      <c r="O7" s="88"/>
      <c r="P7" s="44"/>
    </row>
    <row r="8" spans="1:16" ht="17.25" customHeight="1" x14ac:dyDescent="0.25">
      <c r="A8" s="85" t="s">
        <v>10</v>
      </c>
      <c r="B8" s="86">
        <v>148.133564265492</v>
      </c>
      <c r="C8" s="87">
        <f t="shared" si="0"/>
        <v>22.12688823654431</v>
      </c>
      <c r="D8" s="86">
        <v>145.41029504063658</v>
      </c>
      <c r="E8" s="87">
        <f t="shared" si="1"/>
        <v>21.657645653832141</v>
      </c>
      <c r="F8" s="86">
        <v>165.67881778368601</v>
      </c>
      <c r="G8" s="87">
        <f t="shared" si="2"/>
        <v>14.511171552472767</v>
      </c>
      <c r="H8" s="86">
        <v>164.50667985829239</v>
      </c>
      <c r="I8" s="87">
        <f t="shared" si="3"/>
        <v>15.034496942276206</v>
      </c>
      <c r="K8" s="16"/>
      <c r="L8" s="16"/>
      <c r="M8" s="83"/>
      <c r="O8" s="88"/>
      <c r="P8" s="16"/>
    </row>
    <row r="9" spans="1:16" ht="11.25" customHeight="1" x14ac:dyDescent="0.25">
      <c r="A9" s="85" t="s">
        <v>29</v>
      </c>
      <c r="B9" s="86">
        <v>120.33092546191072</v>
      </c>
      <c r="C9" s="87">
        <f t="shared" si="0"/>
        <v>17.973974718678178</v>
      </c>
      <c r="D9" s="86">
        <v>118.85670864997795</v>
      </c>
      <c r="E9" s="87">
        <f t="shared" si="1"/>
        <v>17.702711343805539</v>
      </c>
      <c r="F9" s="86">
        <v>56.599737681867211</v>
      </c>
      <c r="G9" s="87">
        <f t="shared" si="2"/>
        <v>4.9573537179561322</v>
      </c>
      <c r="H9" s="86">
        <v>55.460965970330228</v>
      </c>
      <c r="I9" s="87">
        <f t="shared" si="3"/>
        <v>5.068655716685071</v>
      </c>
      <c r="K9" s="16"/>
      <c r="L9" s="16"/>
      <c r="M9" s="83"/>
      <c r="O9" s="88"/>
      <c r="P9" s="16"/>
    </row>
    <row r="10" spans="1:16" ht="15.75" customHeight="1" x14ac:dyDescent="0.25">
      <c r="A10" s="85" t="s">
        <v>17</v>
      </c>
      <c r="B10" s="86">
        <v>2.3803999999999998</v>
      </c>
      <c r="C10" s="87">
        <f t="shared" si="0"/>
        <v>0.35556320418963849</v>
      </c>
      <c r="D10" s="86">
        <v>2.38</v>
      </c>
      <c r="E10" s="87">
        <f t="shared" si="1"/>
        <v>0.35448106780689492</v>
      </c>
      <c r="F10" s="86">
        <v>9.3622999999999984E-2</v>
      </c>
      <c r="G10" s="87">
        <f t="shared" si="2"/>
        <v>8.2000791195344577E-3</v>
      </c>
      <c r="H10" s="86">
        <v>9.3622999999999984E-2</v>
      </c>
      <c r="I10" s="87">
        <f t="shared" si="3"/>
        <v>8.5563377027560433E-3</v>
      </c>
      <c r="K10" s="16"/>
      <c r="L10" s="16"/>
      <c r="M10" s="83"/>
      <c r="O10" s="88"/>
      <c r="P10" s="44"/>
    </row>
    <row r="11" spans="1:16" ht="15.75" customHeight="1" x14ac:dyDescent="0.25">
      <c r="A11" s="85" t="s">
        <v>33</v>
      </c>
      <c r="B11" s="86">
        <v>116.67743046595129</v>
      </c>
      <c r="C11" s="87">
        <f t="shared" si="0"/>
        <v>17.428247787383377</v>
      </c>
      <c r="D11" s="86">
        <v>131.5041741162531</v>
      </c>
      <c r="E11" s="87">
        <f t="shared" si="1"/>
        <v>19.586445404114805</v>
      </c>
      <c r="F11" s="86">
        <v>63.961283202827119</v>
      </c>
      <c r="G11" s="87">
        <f t="shared" si="2"/>
        <v>5.6021232266658059</v>
      </c>
      <c r="H11" s="86">
        <v>63.546472074053902</v>
      </c>
      <c r="I11" s="87">
        <f t="shared" si="3"/>
        <v>5.8076014962601219</v>
      </c>
      <c r="K11" s="16"/>
      <c r="L11" s="16"/>
      <c r="M11" s="83"/>
      <c r="O11" s="88"/>
      <c r="P11" s="44"/>
    </row>
    <row r="12" spans="1:16" ht="12.75" customHeight="1" x14ac:dyDescent="0.25">
      <c r="A12" s="85" t="s">
        <v>34</v>
      </c>
      <c r="B12" s="86">
        <v>8.7244691867545043</v>
      </c>
      <c r="C12" s="87">
        <f t="shared" si="0"/>
        <v>1.3031844307243328</v>
      </c>
      <c r="D12" s="86">
        <v>8.5350000000000001</v>
      </c>
      <c r="E12" s="87">
        <f t="shared" si="1"/>
        <v>1.2712167704755666</v>
      </c>
      <c r="F12" s="86">
        <v>37.543864374284176</v>
      </c>
      <c r="G12" s="87">
        <f t="shared" si="2"/>
        <v>3.2883229369086795</v>
      </c>
      <c r="H12" s="86">
        <v>36.566252999999996</v>
      </c>
      <c r="I12" s="87">
        <f t="shared" si="3"/>
        <v>3.3418413124169946</v>
      </c>
      <c r="K12" s="16"/>
      <c r="L12" s="16"/>
      <c r="M12" s="83"/>
      <c r="O12" s="88"/>
      <c r="P12" s="16"/>
    </row>
    <row r="13" spans="1:16" x14ac:dyDescent="0.25">
      <c r="A13" s="85" t="s">
        <v>43</v>
      </c>
      <c r="B13" s="86">
        <v>7.0400000000000004E-2</v>
      </c>
      <c r="C13" s="87">
        <f t="shared" si="0"/>
        <v>1.05157324714126E-2</v>
      </c>
      <c r="D13" s="86">
        <v>6.9000000000000006E-2</v>
      </c>
      <c r="E13" s="87">
        <f t="shared" si="1"/>
        <v>1.0276972133897376E-2</v>
      </c>
      <c r="F13" s="86">
        <v>28.92540553814921</v>
      </c>
      <c r="G13" s="87">
        <f t="shared" si="2"/>
        <v>2.5334652166395411</v>
      </c>
      <c r="H13" s="86">
        <v>28.178744000000002</v>
      </c>
      <c r="I13" s="87">
        <f t="shared" si="3"/>
        <v>2.5752950632164175</v>
      </c>
      <c r="K13" s="16"/>
      <c r="L13" s="16"/>
      <c r="M13" s="83"/>
      <c r="O13" s="88"/>
      <c r="P13" s="16"/>
    </row>
    <row r="14" spans="1:16" ht="14.25" customHeight="1" x14ac:dyDescent="0.25">
      <c r="A14" s="85" t="s">
        <v>44</v>
      </c>
      <c r="B14" s="86">
        <v>0.1074400267268814</v>
      </c>
      <c r="C14" s="87">
        <f t="shared" si="0"/>
        <v>1.6048445707120801E-2</v>
      </c>
      <c r="D14" s="89">
        <v>0.15100000000000002</v>
      </c>
      <c r="E14" s="87">
        <f t="shared" si="1"/>
        <v>2.249018539447107E-2</v>
      </c>
      <c r="F14" s="86">
        <v>0</v>
      </c>
      <c r="G14" s="87">
        <f t="shared" si="2"/>
        <v>0</v>
      </c>
      <c r="H14" s="89">
        <v>0</v>
      </c>
      <c r="I14" s="87">
        <f t="shared" si="3"/>
        <v>0</v>
      </c>
      <c r="K14" s="16"/>
      <c r="L14" s="16"/>
      <c r="M14" s="83"/>
      <c r="O14" s="88"/>
      <c r="P14" s="16"/>
    </row>
    <row r="15" spans="1:16" ht="14.25" customHeight="1" x14ac:dyDescent="0.25">
      <c r="A15" s="85" t="s">
        <v>45</v>
      </c>
      <c r="B15" s="89">
        <v>0</v>
      </c>
      <c r="C15" s="87">
        <f t="shared" si="0"/>
        <v>0</v>
      </c>
      <c r="D15" s="89">
        <v>0</v>
      </c>
      <c r="E15" s="87">
        <f t="shared" si="1"/>
        <v>0</v>
      </c>
      <c r="F15" s="89">
        <v>79.332467708951725</v>
      </c>
      <c r="G15" s="87">
        <f t="shared" si="2"/>
        <v>6.9484262623641282</v>
      </c>
      <c r="H15" s="86">
        <v>44.372424477983856</v>
      </c>
      <c r="I15" s="87">
        <f t="shared" si="3"/>
        <v>4.0552583075063655</v>
      </c>
      <c r="K15" s="16"/>
      <c r="L15" s="16"/>
      <c r="M15" s="83"/>
      <c r="O15" s="88"/>
      <c r="P15" s="16"/>
    </row>
    <row r="16" spans="1:16" ht="12.75" customHeight="1" x14ac:dyDescent="0.25">
      <c r="A16" s="85" t="s">
        <v>46</v>
      </c>
      <c r="B16" s="86">
        <v>0</v>
      </c>
      <c r="C16" s="87">
        <f t="shared" si="0"/>
        <v>0</v>
      </c>
      <c r="D16" s="86">
        <v>0</v>
      </c>
      <c r="E16" s="87">
        <f t="shared" si="1"/>
        <v>0</v>
      </c>
      <c r="F16" s="86">
        <v>4.8691800000000001</v>
      </c>
      <c r="G16" s="87">
        <f t="shared" si="2"/>
        <v>0.42647278176574982</v>
      </c>
      <c r="H16" s="86">
        <v>4.8594749999999998</v>
      </c>
      <c r="I16" s="87">
        <f t="shared" si="3"/>
        <v>0.44411425780097219</v>
      </c>
      <c r="K16" s="16"/>
      <c r="L16" s="16"/>
      <c r="M16" s="83"/>
      <c r="O16" s="88"/>
      <c r="P16" s="16"/>
    </row>
    <row r="17" spans="1:16" ht="15.75" customHeight="1" x14ac:dyDescent="0.25">
      <c r="A17" s="85" t="s">
        <v>47</v>
      </c>
      <c r="B17" s="86">
        <v>0</v>
      </c>
      <c r="C17" s="87">
        <f t="shared" si="0"/>
        <v>0</v>
      </c>
      <c r="D17" s="86">
        <v>0</v>
      </c>
      <c r="E17" s="87">
        <f t="shared" si="1"/>
        <v>0</v>
      </c>
      <c r="F17" s="86">
        <v>25.178706065600782</v>
      </c>
      <c r="G17" s="87">
        <f t="shared" si="2"/>
        <v>2.2053061946896446</v>
      </c>
      <c r="H17" s="86">
        <v>24.378706000000001</v>
      </c>
      <c r="I17" s="87">
        <f t="shared" si="3"/>
        <v>2.2280042435320913</v>
      </c>
      <c r="K17" s="16"/>
      <c r="L17" s="16"/>
      <c r="M17" s="83"/>
      <c r="O17" s="90"/>
      <c r="P17" s="44"/>
    </row>
    <row r="18" spans="1:16" ht="15.75" customHeight="1" x14ac:dyDescent="0.25">
      <c r="A18" s="85" t="s">
        <v>48</v>
      </c>
      <c r="B18" s="86">
        <v>40.541787061116459</v>
      </c>
      <c r="C18" s="87">
        <f t="shared" si="0"/>
        <v>6.0557753785181472</v>
      </c>
      <c r="D18" s="86">
        <v>40.672266618707425</v>
      </c>
      <c r="E18" s="87">
        <f t="shared" si="1"/>
        <v>6.0577934878681248</v>
      </c>
      <c r="F18" s="86">
        <v>262.3587958768195</v>
      </c>
      <c r="G18" s="87">
        <f t="shared" si="2"/>
        <v>22.978999646408585</v>
      </c>
      <c r="H18" s="86">
        <v>263.33649447039352</v>
      </c>
      <c r="I18" s="87">
        <f t="shared" si="3"/>
        <v>24.066692758709255</v>
      </c>
      <c r="K18" s="16"/>
      <c r="L18" s="16"/>
      <c r="M18" s="83"/>
      <c r="O18" s="90"/>
      <c r="P18" s="44"/>
    </row>
    <row r="19" spans="1:16" ht="15.75" customHeight="1" x14ac:dyDescent="0.25">
      <c r="A19" s="85" t="s">
        <v>49</v>
      </c>
      <c r="B19" s="86">
        <v>218.41764327712013</v>
      </c>
      <c r="C19" s="87">
        <f t="shared" si="0"/>
        <v>32.625305450832762</v>
      </c>
      <c r="D19" s="86">
        <v>213.25981422244058</v>
      </c>
      <c r="E19" s="87">
        <f t="shared" si="1"/>
        <v>31.763263304987721</v>
      </c>
      <c r="F19" s="86">
        <v>346.79522356208258</v>
      </c>
      <c r="G19" s="87">
        <f t="shared" si="2"/>
        <v>30.374462167263577</v>
      </c>
      <c r="H19" s="86">
        <v>342.29457069663522</v>
      </c>
      <c r="I19" s="87">
        <f t="shared" si="3"/>
        <v>31.282782443420036</v>
      </c>
      <c r="K19" s="16"/>
      <c r="L19" s="16"/>
      <c r="M19" s="83"/>
      <c r="O19" s="90"/>
      <c r="P19" s="44"/>
    </row>
    <row r="20" spans="1:16" x14ac:dyDescent="0.25">
      <c r="A20" s="91" t="s">
        <v>6</v>
      </c>
      <c r="B20" s="92">
        <f>SUM(B6:B19)</f>
        <v>669.4730984397421</v>
      </c>
      <c r="C20" s="93">
        <f>B20/$B$20*100</f>
        <v>100</v>
      </c>
      <c r="D20" s="92">
        <f>SUM(D6:D19)</f>
        <v>671.40398067648425</v>
      </c>
      <c r="E20" s="93">
        <f>D20/$D$20*100</f>
        <v>100</v>
      </c>
      <c r="F20" s="92">
        <f>SUM(F6:F19)</f>
        <v>1141.7328861738499</v>
      </c>
      <c r="G20" s="93">
        <f>F20/$F$20*100</f>
        <v>100</v>
      </c>
      <c r="H20" s="92">
        <f>SUM(H6:H19)</f>
        <v>1094.1947741244892</v>
      </c>
      <c r="I20" s="93">
        <f>H20/$H$20*100</f>
        <v>100</v>
      </c>
      <c r="K20" s="44"/>
      <c r="L20" s="44"/>
      <c r="M20" s="83"/>
      <c r="O20" s="88"/>
      <c r="P20" s="16"/>
    </row>
    <row r="21" spans="1:16" ht="15.75" customHeight="1" x14ac:dyDescent="0.25">
      <c r="A21" s="94" t="s">
        <v>50</v>
      </c>
      <c r="B21" s="95"/>
      <c r="C21" s="95"/>
      <c r="D21" s="96"/>
      <c r="E21" s="97"/>
      <c r="F21" s="97"/>
      <c r="G21" s="97"/>
      <c r="H21" s="97"/>
      <c r="I21" s="98"/>
      <c r="J21" s="16"/>
      <c r="K21" s="16"/>
      <c r="L21" s="17"/>
      <c r="M21" s="16"/>
      <c r="O21" s="88"/>
      <c r="P21" s="16"/>
    </row>
    <row r="22" spans="1:16" ht="15.75" customHeight="1" x14ac:dyDescent="0.25">
      <c r="A22" s="99" t="s">
        <v>51</v>
      </c>
      <c r="B22" s="100"/>
      <c r="C22" s="100"/>
      <c r="D22" s="100"/>
      <c r="E22" s="100"/>
      <c r="F22" s="100"/>
      <c r="G22" s="100"/>
      <c r="H22" s="100"/>
      <c r="I22" s="101"/>
      <c r="J22" s="102"/>
      <c r="K22" s="102"/>
      <c r="L22" s="102"/>
      <c r="M22" s="16"/>
      <c r="O22" s="88"/>
      <c r="P22" s="16"/>
    </row>
    <row r="23" spans="1:16" ht="15.75" customHeight="1" x14ac:dyDescent="0.25">
      <c r="A23" s="103" t="s">
        <v>52</v>
      </c>
      <c r="B23" s="104"/>
      <c r="C23" s="104"/>
      <c r="D23" s="104"/>
      <c r="E23" s="104"/>
      <c r="F23" s="104"/>
      <c r="G23" s="104"/>
      <c r="H23" s="100"/>
      <c r="I23" s="101"/>
      <c r="J23" s="102"/>
      <c r="K23" s="102"/>
      <c r="L23" s="102"/>
      <c r="M23" s="16"/>
    </row>
    <row r="24" spans="1:16" ht="21" customHeight="1" x14ac:dyDescent="0.25">
      <c r="A24" s="105" t="s">
        <v>53</v>
      </c>
      <c r="B24" s="106"/>
      <c r="C24" s="106"/>
      <c r="D24" s="106"/>
      <c r="E24" s="107"/>
      <c r="F24" s="107"/>
      <c r="G24" s="107"/>
      <c r="H24" s="107"/>
      <c r="I24" s="108"/>
      <c r="L24" s="17"/>
      <c r="M24" s="16"/>
    </row>
    <row r="25" spans="1:16" ht="15.75" customHeight="1" x14ac:dyDescent="0.25">
      <c r="A25" s="109"/>
      <c r="L25" s="17"/>
      <c r="M25" s="16"/>
    </row>
    <row r="26" spans="1:16" ht="15.75" customHeight="1" x14ac:dyDescent="0.25">
      <c r="A26" s="109"/>
      <c r="B26" s="110"/>
      <c r="C26" s="110"/>
      <c r="E26" s="111"/>
      <c r="L26" s="17"/>
      <c r="M26" s="16"/>
    </row>
    <row r="27" spans="1:16" ht="15.75" customHeight="1" x14ac:dyDescent="0.25">
      <c r="A27" s="109"/>
      <c r="B27" s="112"/>
      <c r="C27" s="113"/>
      <c r="L27" s="17"/>
      <c r="M27" s="16"/>
    </row>
    <row r="28" spans="1:16" x14ac:dyDescent="0.25">
      <c r="B28" s="114"/>
      <c r="C28" s="16"/>
      <c r="E28" s="71"/>
      <c r="F28" s="115"/>
      <c r="G28" s="16"/>
    </row>
    <row r="29" spans="1:16" x14ac:dyDescent="0.25">
      <c r="B29" s="114"/>
      <c r="D29" s="116"/>
      <c r="E29" s="117"/>
      <c r="F29" s="117"/>
      <c r="G29" s="117"/>
      <c r="H29" s="117"/>
      <c r="I29" s="117"/>
      <c r="J29" s="117"/>
      <c r="K29" s="117"/>
    </row>
    <row r="30" spans="1:16" x14ac:dyDescent="0.25">
      <c r="B30" s="114"/>
      <c r="D30" s="116"/>
      <c r="P30" s="81"/>
    </row>
    <row r="31" spans="1:16" x14ac:dyDescent="0.25">
      <c r="B31" s="114"/>
      <c r="C31" s="16"/>
      <c r="D31" s="116"/>
    </row>
    <row r="32" spans="1:16" x14ac:dyDescent="0.25">
      <c r="B32" s="114"/>
      <c r="C32" s="16"/>
      <c r="D32" s="116"/>
    </row>
    <row r="33" spans="2:16" x14ac:dyDescent="0.25">
      <c r="B33" s="114"/>
      <c r="C33" s="16"/>
      <c r="D33" s="116"/>
      <c r="P33" s="118"/>
    </row>
    <row r="34" spans="2:16" x14ac:dyDescent="0.25">
      <c r="P34" s="118"/>
    </row>
    <row r="35" spans="2:16" x14ac:dyDescent="0.25">
      <c r="P35" s="118"/>
    </row>
    <row r="36" spans="2:16" x14ac:dyDescent="0.25">
      <c r="P36" s="118"/>
    </row>
    <row r="37" spans="2:16" x14ac:dyDescent="0.25">
      <c r="P37" s="118"/>
    </row>
    <row r="38" spans="2:16" x14ac:dyDescent="0.25">
      <c r="B38" s="16"/>
      <c r="P38" s="118"/>
    </row>
    <row r="39" spans="2:16" x14ac:dyDescent="0.25">
      <c r="B39" s="16"/>
      <c r="P39" s="118"/>
    </row>
    <row r="40" spans="2:16" x14ac:dyDescent="0.25">
      <c r="B40" s="16"/>
      <c r="P40" s="118"/>
    </row>
    <row r="41" spans="2:16" x14ac:dyDescent="0.25">
      <c r="B41" s="16"/>
      <c r="P41" s="118"/>
    </row>
    <row r="42" spans="2:16" x14ac:dyDescent="0.25">
      <c r="B42" s="16"/>
      <c r="D42" s="16"/>
      <c r="P42" s="118"/>
    </row>
    <row r="43" spans="2:16" x14ac:dyDescent="0.25">
      <c r="B43" s="16"/>
      <c r="P43" s="118"/>
    </row>
    <row r="44" spans="2:16" x14ac:dyDescent="0.25">
      <c r="B44" s="16"/>
      <c r="D44" s="16"/>
      <c r="P44" s="118"/>
    </row>
    <row r="45" spans="2:16" x14ac:dyDescent="0.25">
      <c r="B45" s="16"/>
      <c r="C45" s="119"/>
      <c r="D45" s="120"/>
    </row>
    <row r="46" spans="2:16" x14ac:dyDescent="0.25">
      <c r="B46" s="16"/>
    </row>
    <row r="50" spans="2:2" x14ac:dyDescent="0.25">
      <c r="B50" s="16"/>
    </row>
    <row r="51" spans="2:2" x14ac:dyDescent="0.25">
      <c r="B51" s="16"/>
    </row>
    <row r="52" spans="2:2" x14ac:dyDescent="0.25">
      <c r="B52" s="16"/>
    </row>
    <row r="53" spans="2:2" x14ac:dyDescent="0.25">
      <c r="B53" s="16"/>
    </row>
    <row r="54" spans="2:2" x14ac:dyDescent="0.25">
      <c r="B54" s="16"/>
    </row>
    <row r="55" spans="2:2" x14ac:dyDescent="0.25">
      <c r="B55" s="16"/>
    </row>
    <row r="56" spans="2:2" x14ac:dyDescent="0.25">
      <c r="B56" s="16"/>
    </row>
    <row r="57" spans="2:2" x14ac:dyDescent="0.25">
      <c r="B57" s="16"/>
    </row>
    <row r="59" spans="2:2" x14ac:dyDescent="0.25">
      <c r="B59" s="16"/>
    </row>
    <row r="60" spans="2:2" x14ac:dyDescent="0.25">
      <c r="B60" s="16"/>
    </row>
    <row r="61" spans="2:2" x14ac:dyDescent="0.25">
      <c r="B61" s="16"/>
    </row>
    <row r="62" spans="2:2" x14ac:dyDescent="0.25">
      <c r="B62" s="16"/>
    </row>
    <row r="63" spans="2:2" x14ac:dyDescent="0.25">
      <c r="B63" s="16"/>
    </row>
    <row r="64" spans="2:2" x14ac:dyDescent="0.25">
      <c r="B64" s="16"/>
    </row>
    <row r="65" spans="2:2" x14ac:dyDescent="0.25">
      <c r="B65" s="16"/>
    </row>
    <row r="66" spans="2:2" x14ac:dyDescent="0.25">
      <c r="B66" s="16"/>
    </row>
    <row r="67" spans="2:2" x14ac:dyDescent="0.25">
      <c r="B67" s="16"/>
    </row>
    <row r="68" spans="2:2" x14ac:dyDescent="0.25">
      <c r="B68" s="16"/>
    </row>
    <row r="69" spans="2:2" x14ac:dyDescent="0.25">
      <c r="B69" s="16"/>
    </row>
  </sheetData>
  <mergeCells count="17">
    <mergeCell ref="B26:C26"/>
    <mergeCell ref="D4:D5"/>
    <mergeCell ref="E4:E5"/>
    <mergeCell ref="F4:F5"/>
    <mergeCell ref="G4:G5"/>
    <mergeCell ref="H4:H5"/>
    <mergeCell ref="I4:I5"/>
    <mergeCell ref="A1:I1"/>
    <mergeCell ref="A2:A5"/>
    <mergeCell ref="B2:E2"/>
    <mergeCell ref="F2:I2"/>
    <mergeCell ref="B3:C3"/>
    <mergeCell ref="D3:E3"/>
    <mergeCell ref="F3:G3"/>
    <mergeCell ref="H3:I3"/>
    <mergeCell ref="B4:B5"/>
    <mergeCell ref="C4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5F5B-69D3-4E1B-BBDF-C7C1349AA6E4}">
  <sheetPr>
    <tabColor rgb="FF00B050"/>
  </sheetPr>
  <dimension ref="A1:S98"/>
  <sheetViews>
    <sheetView showGridLines="0" zoomScaleNormal="100" workbookViewId="0">
      <pane ySplit="3" topLeftCell="A4" activePane="bottomLeft" state="frozen"/>
      <selection pane="bottomLeft" activeCell="J11" sqref="J11"/>
    </sheetView>
  </sheetViews>
  <sheetFormatPr defaultRowHeight="15" customHeight="1" x14ac:dyDescent="0.25"/>
  <cols>
    <col min="1" max="1" width="7.7109375" style="165" customWidth="1"/>
    <col min="2" max="2" width="17.85546875" customWidth="1"/>
    <col min="3" max="3" width="11.5703125" customWidth="1"/>
    <col min="4" max="4" width="15.140625" customWidth="1"/>
    <col min="5" max="5" width="10.5703125" customWidth="1"/>
    <col min="6" max="6" width="13.28515625" customWidth="1"/>
    <col min="7" max="7" width="13" customWidth="1"/>
    <col min="8" max="8" width="27.28515625" customWidth="1"/>
    <col min="9" max="9" width="10.5703125" customWidth="1"/>
    <col min="10" max="10" width="14.42578125" customWidth="1"/>
    <col min="12" max="12" width="19.42578125" customWidth="1"/>
    <col min="13" max="13" width="18.5703125" style="121" customWidth="1"/>
    <col min="14" max="14" width="19.140625" customWidth="1"/>
    <col min="15" max="15" width="16.140625" customWidth="1"/>
    <col min="16" max="16" width="12.42578125" customWidth="1"/>
    <col min="18" max="18" width="19.7109375" customWidth="1"/>
    <col min="19" max="19" width="14.7109375" customWidth="1"/>
  </cols>
  <sheetData>
    <row r="1" spans="1:19" ht="25.5" customHeight="1" x14ac:dyDescent="0.25">
      <c r="A1" s="1" t="s">
        <v>54</v>
      </c>
      <c r="B1" s="2"/>
      <c r="C1" s="2"/>
      <c r="D1" s="2"/>
      <c r="E1" s="2"/>
      <c r="F1" s="2"/>
      <c r="G1" s="2"/>
      <c r="H1" s="2"/>
      <c r="I1" s="2"/>
      <c r="J1" s="3"/>
    </row>
    <row r="2" spans="1:19" ht="19.5" customHeight="1" x14ac:dyDescent="0.3">
      <c r="A2" s="122"/>
      <c r="B2" s="123"/>
      <c r="C2" s="123"/>
      <c r="D2" s="123"/>
      <c r="E2" s="123"/>
      <c r="F2" s="123"/>
      <c r="G2" s="123"/>
      <c r="H2" s="123"/>
      <c r="I2" s="30"/>
      <c r="J2" s="124" t="s">
        <v>55</v>
      </c>
      <c r="M2"/>
    </row>
    <row r="3" spans="1:19" ht="38.25" customHeight="1" x14ac:dyDescent="0.25">
      <c r="A3" s="125" t="s">
        <v>56</v>
      </c>
      <c r="B3" s="126" t="s">
        <v>2</v>
      </c>
      <c r="C3" s="127" t="s">
        <v>57</v>
      </c>
      <c r="D3" s="127" t="s">
        <v>58</v>
      </c>
      <c r="E3" s="127" t="s">
        <v>59</v>
      </c>
      <c r="F3" s="127" t="s">
        <v>60</v>
      </c>
      <c r="G3" s="127" t="s">
        <v>61</v>
      </c>
      <c r="H3" s="127" t="s">
        <v>62</v>
      </c>
      <c r="I3" s="127" t="s">
        <v>28</v>
      </c>
      <c r="J3" s="127" t="s">
        <v>7</v>
      </c>
      <c r="M3"/>
      <c r="S3" s="128"/>
    </row>
    <row r="4" spans="1:19" s="113" customFormat="1" ht="15" customHeight="1" x14ac:dyDescent="0.25">
      <c r="A4" s="129">
        <v>1</v>
      </c>
      <c r="B4" s="130" t="s">
        <v>8</v>
      </c>
      <c r="C4" s="131">
        <v>123336</v>
      </c>
      <c r="D4" s="131">
        <v>409.32</v>
      </c>
      <c r="E4" s="131">
        <v>1999.49</v>
      </c>
      <c r="F4" s="131">
        <v>279.60000000000002</v>
      </c>
      <c r="G4" s="132">
        <v>38440</v>
      </c>
      <c r="H4" s="132">
        <v>2596</v>
      </c>
      <c r="I4" s="133">
        <f>SUM(C4:H4)</f>
        <v>167060.41000000003</v>
      </c>
      <c r="J4" s="134">
        <f>(I4/$I$40)*100</f>
        <v>7.9188498771436535</v>
      </c>
      <c r="K4"/>
      <c r="L4"/>
      <c r="M4"/>
      <c r="N4"/>
      <c r="O4"/>
      <c r="P4"/>
      <c r="Q4"/>
      <c r="S4" s="135"/>
    </row>
    <row r="5" spans="1:19" ht="15" customHeight="1" x14ac:dyDescent="0.25">
      <c r="A5" s="129">
        <v>2</v>
      </c>
      <c r="B5" s="130" t="s">
        <v>9</v>
      </c>
      <c r="C5" s="136">
        <v>246</v>
      </c>
      <c r="D5" s="131">
        <v>2064.92</v>
      </c>
      <c r="E5" s="131">
        <v>18.46</v>
      </c>
      <c r="F5" s="136">
        <v>0</v>
      </c>
      <c r="G5" s="136">
        <v>8650</v>
      </c>
      <c r="H5" s="132">
        <v>50394</v>
      </c>
      <c r="I5" s="133">
        <f t="shared" ref="I5:I12" si="0">SUM(C5:H5)</f>
        <v>61373.380000000005</v>
      </c>
      <c r="J5" s="134">
        <f t="shared" ref="J5:J39" si="1">(I5/$I$40)*100</f>
        <v>2.9091667060609434</v>
      </c>
      <c r="M5"/>
      <c r="S5" s="137"/>
    </row>
    <row r="6" spans="1:19" ht="15" customHeight="1" x14ac:dyDescent="0.25">
      <c r="A6" s="129">
        <v>3</v>
      </c>
      <c r="B6" s="130" t="s">
        <v>10</v>
      </c>
      <c r="C6" s="136">
        <v>459</v>
      </c>
      <c r="D6" s="131">
        <v>201.99</v>
      </c>
      <c r="E6" s="131">
        <v>321.89</v>
      </c>
      <c r="F6" s="136">
        <v>0</v>
      </c>
      <c r="G6" s="132">
        <v>13760</v>
      </c>
      <c r="H6" s="132">
        <v>643</v>
      </c>
      <c r="I6" s="133">
        <f t="shared" si="0"/>
        <v>15385.88</v>
      </c>
      <c r="J6" s="134">
        <f t="shared" si="1"/>
        <v>0.7293078829852444</v>
      </c>
      <c r="M6"/>
      <c r="S6" s="137"/>
    </row>
    <row r="7" spans="1:19" ht="15" customHeight="1" x14ac:dyDescent="0.25">
      <c r="A7" s="129">
        <v>4</v>
      </c>
      <c r="B7" s="130" t="s">
        <v>11</v>
      </c>
      <c r="C7" s="136">
        <v>4023</v>
      </c>
      <c r="D7" s="131">
        <v>526.98</v>
      </c>
      <c r="E7" s="131">
        <v>964.37</v>
      </c>
      <c r="F7" s="131">
        <v>346.6</v>
      </c>
      <c r="G7" s="132">
        <v>11200</v>
      </c>
      <c r="H7" s="132">
        <v>130.1</v>
      </c>
      <c r="I7" s="133">
        <f t="shared" si="0"/>
        <v>17191.05</v>
      </c>
      <c r="J7" s="134">
        <f t="shared" si="1"/>
        <v>0.81487495559522671</v>
      </c>
      <c r="M7"/>
    </row>
    <row r="8" spans="1:19" ht="15" customHeight="1" x14ac:dyDescent="0.25">
      <c r="A8" s="129">
        <v>5</v>
      </c>
      <c r="B8" s="130" t="s">
        <v>12</v>
      </c>
      <c r="C8" s="138">
        <v>2749</v>
      </c>
      <c r="D8" s="131">
        <v>1098.2</v>
      </c>
      <c r="E8" s="131">
        <v>353.68</v>
      </c>
      <c r="F8" s="136">
        <v>0</v>
      </c>
      <c r="G8" s="132">
        <v>18270</v>
      </c>
      <c r="H8" s="132">
        <v>1311</v>
      </c>
      <c r="I8" s="133">
        <f t="shared" si="0"/>
        <v>23781.88</v>
      </c>
      <c r="J8" s="134">
        <f t="shared" si="1"/>
        <v>1.1272876531085079</v>
      </c>
      <c r="M8"/>
    </row>
    <row r="9" spans="1:19" ht="15" customHeight="1" x14ac:dyDescent="0.25">
      <c r="A9" s="129">
        <v>6</v>
      </c>
      <c r="B9" s="130" t="s">
        <v>63</v>
      </c>
      <c r="C9" s="131">
        <v>14</v>
      </c>
      <c r="D9" s="131">
        <v>4.7</v>
      </c>
      <c r="E9" s="131">
        <v>32.97</v>
      </c>
      <c r="F9" s="136">
        <v>0</v>
      </c>
      <c r="G9" s="136">
        <v>880</v>
      </c>
      <c r="H9" s="132">
        <v>0</v>
      </c>
      <c r="I9" s="133">
        <f t="shared" si="0"/>
        <v>931.67</v>
      </c>
      <c r="J9" s="134">
        <f t="shared" si="1"/>
        <v>4.4162197764499832E-2</v>
      </c>
      <c r="M9"/>
    </row>
    <row r="10" spans="1:19" ht="15" customHeight="1" x14ac:dyDescent="0.25">
      <c r="A10" s="129">
        <v>7</v>
      </c>
      <c r="B10" s="130" t="s">
        <v>29</v>
      </c>
      <c r="C10" s="138">
        <v>180790</v>
      </c>
      <c r="D10" s="131">
        <v>201.97</v>
      </c>
      <c r="E10" s="131">
        <v>2637.84</v>
      </c>
      <c r="F10" s="131">
        <v>554.70000000000005</v>
      </c>
      <c r="G10" s="132">
        <v>35770</v>
      </c>
      <c r="H10" s="132">
        <v>550</v>
      </c>
      <c r="I10" s="133">
        <f t="shared" si="0"/>
        <v>220504.51</v>
      </c>
      <c r="J10" s="134">
        <f t="shared" si="1"/>
        <v>10.452159861951262</v>
      </c>
      <c r="M10"/>
    </row>
    <row r="11" spans="1:19" ht="15" customHeight="1" x14ac:dyDescent="0.25">
      <c r="A11" s="129">
        <v>8</v>
      </c>
      <c r="B11" s="130" t="s">
        <v>64</v>
      </c>
      <c r="C11" s="139">
        <v>593</v>
      </c>
      <c r="D11" s="140">
        <v>107.4</v>
      </c>
      <c r="E11" s="140">
        <v>1353.35</v>
      </c>
      <c r="F11" s="140">
        <v>362.1</v>
      </c>
      <c r="G11" s="141">
        <v>4560</v>
      </c>
      <c r="H11" s="141">
        <v>0</v>
      </c>
      <c r="I11" s="133">
        <f t="shared" si="0"/>
        <v>6975.85</v>
      </c>
      <c r="J11" s="134">
        <f t="shared" si="1"/>
        <v>0.33066307520418842</v>
      </c>
      <c r="M11"/>
    </row>
    <row r="12" spans="1:19" ht="15" customHeight="1" x14ac:dyDescent="0.25">
      <c r="A12" s="129">
        <v>9</v>
      </c>
      <c r="B12" s="130" t="s">
        <v>65</v>
      </c>
      <c r="C12" s="139">
        <v>239</v>
      </c>
      <c r="D12" s="140">
        <v>3460.34</v>
      </c>
      <c r="E12" s="140">
        <v>69.709999999999994</v>
      </c>
      <c r="F12" s="139">
        <v>0</v>
      </c>
      <c r="G12" s="141">
        <v>33840</v>
      </c>
      <c r="H12" s="141">
        <v>18305</v>
      </c>
      <c r="I12" s="133">
        <f t="shared" si="0"/>
        <v>55914.05</v>
      </c>
      <c r="J12" s="134">
        <f t="shared" si="1"/>
        <v>2.650388371326899</v>
      </c>
      <c r="M12"/>
    </row>
    <row r="13" spans="1:19" ht="28.15" customHeight="1" x14ac:dyDescent="0.25">
      <c r="A13" s="129">
        <v>10</v>
      </c>
      <c r="B13" s="142" t="s">
        <v>66</v>
      </c>
      <c r="C13" s="139" t="s">
        <v>67</v>
      </c>
      <c r="D13" s="140">
        <v>1707.45</v>
      </c>
      <c r="E13" s="140">
        <v>82.82</v>
      </c>
      <c r="F13" s="139">
        <v>0</v>
      </c>
      <c r="G13" s="139">
        <v>111050</v>
      </c>
      <c r="H13" s="141">
        <v>12971.5</v>
      </c>
      <c r="I13" s="143">
        <f>D13+E13+F13+G13+H13+1</f>
        <v>125812.77</v>
      </c>
      <c r="J13" s="134">
        <f t="shared" si="1"/>
        <v>5.9636657078574302</v>
      </c>
      <c r="M13"/>
    </row>
    <row r="14" spans="1:19" ht="15" customHeight="1" x14ac:dyDescent="0.25">
      <c r="A14" s="129">
        <v>11</v>
      </c>
      <c r="B14" s="130" t="s">
        <v>13</v>
      </c>
      <c r="C14" s="139">
        <v>16</v>
      </c>
      <c r="D14" s="140">
        <v>227.96</v>
      </c>
      <c r="E14" s="140">
        <v>146.31</v>
      </c>
      <c r="F14" s="139">
        <v>0</v>
      </c>
      <c r="G14" s="141">
        <v>18180</v>
      </c>
      <c r="H14" s="141">
        <v>300</v>
      </c>
      <c r="I14" s="143">
        <f>SUM(C14:H14)</f>
        <v>18870.27</v>
      </c>
      <c r="J14" s="134">
        <f t="shared" si="1"/>
        <v>0.89447185764219994</v>
      </c>
      <c r="M14"/>
    </row>
    <row r="15" spans="1:19" ht="15" customHeight="1" x14ac:dyDescent="0.25">
      <c r="A15" s="129">
        <v>12</v>
      </c>
      <c r="B15" s="130" t="s">
        <v>68</v>
      </c>
      <c r="C15" s="144">
        <v>169251</v>
      </c>
      <c r="D15" s="140">
        <v>3726.49</v>
      </c>
      <c r="E15" s="140">
        <v>1793.88</v>
      </c>
      <c r="F15" s="140">
        <v>1762.1</v>
      </c>
      <c r="G15" s="139">
        <v>24700</v>
      </c>
      <c r="H15" s="141">
        <v>4414.3999999999996</v>
      </c>
      <c r="I15" s="143">
        <f t="shared" ref="I15:I39" si="2">SUM(C15:H15)</f>
        <v>205647.87</v>
      </c>
      <c r="J15" s="134">
        <f t="shared" si="1"/>
        <v>9.7479385456096601</v>
      </c>
      <c r="M15"/>
    </row>
    <row r="16" spans="1:19" ht="15" customHeight="1" x14ac:dyDescent="0.25">
      <c r="A16" s="129">
        <v>13</v>
      </c>
      <c r="B16" s="130" t="s">
        <v>31</v>
      </c>
      <c r="C16" s="140">
        <v>2621</v>
      </c>
      <c r="D16" s="140">
        <v>647.15</v>
      </c>
      <c r="E16" s="140">
        <v>778.41</v>
      </c>
      <c r="F16" s="139">
        <v>0</v>
      </c>
      <c r="G16" s="141">
        <v>6110</v>
      </c>
      <c r="H16" s="141">
        <v>2472.75</v>
      </c>
      <c r="I16" s="143">
        <f t="shared" si="2"/>
        <v>12629.31</v>
      </c>
      <c r="J16" s="134">
        <f t="shared" si="1"/>
        <v>0.59864338859164234</v>
      </c>
      <c r="M16"/>
    </row>
    <row r="17" spans="1:13" ht="15" customHeight="1" x14ac:dyDescent="0.25">
      <c r="A17" s="129">
        <v>14</v>
      </c>
      <c r="B17" s="130" t="s">
        <v>14</v>
      </c>
      <c r="C17" s="140">
        <v>55423</v>
      </c>
      <c r="D17" s="140">
        <v>820.44</v>
      </c>
      <c r="E17" s="140">
        <v>2516.42</v>
      </c>
      <c r="F17" s="139">
        <v>0</v>
      </c>
      <c r="G17" s="141">
        <v>61660</v>
      </c>
      <c r="H17" s="141">
        <v>2819</v>
      </c>
      <c r="I17" s="143">
        <f t="shared" si="2"/>
        <v>123238.86</v>
      </c>
      <c r="J17" s="134">
        <f t="shared" si="1"/>
        <v>5.8416595013164621</v>
      </c>
      <c r="M17"/>
    </row>
    <row r="18" spans="1:13" ht="15" customHeight="1" x14ac:dyDescent="0.25">
      <c r="A18" s="129">
        <v>15</v>
      </c>
      <c r="B18" s="130" t="s">
        <v>15</v>
      </c>
      <c r="C18" s="140">
        <v>173868</v>
      </c>
      <c r="D18" s="140">
        <v>786.46</v>
      </c>
      <c r="E18" s="140">
        <v>2629.55</v>
      </c>
      <c r="F18" s="140">
        <v>3917</v>
      </c>
      <c r="G18" s="141">
        <v>64320</v>
      </c>
      <c r="H18" s="141">
        <v>3144</v>
      </c>
      <c r="I18" s="143">
        <f t="shared" si="2"/>
        <v>248665.00999999998</v>
      </c>
      <c r="J18" s="134">
        <f t="shared" si="1"/>
        <v>11.786998989697349</v>
      </c>
      <c r="M18"/>
    </row>
    <row r="19" spans="1:13" ht="15" customHeight="1" x14ac:dyDescent="0.25">
      <c r="A19" s="129">
        <v>16</v>
      </c>
      <c r="B19" s="130" t="s">
        <v>69</v>
      </c>
      <c r="C19" s="139">
        <v>0</v>
      </c>
      <c r="D19" s="140">
        <v>99.95</v>
      </c>
      <c r="E19" s="140">
        <v>62.31</v>
      </c>
      <c r="F19" s="139">
        <v>0</v>
      </c>
      <c r="G19" s="141">
        <v>10630</v>
      </c>
      <c r="H19" s="141">
        <v>615</v>
      </c>
      <c r="I19" s="143">
        <f t="shared" si="2"/>
        <v>11407.26</v>
      </c>
      <c r="J19" s="134">
        <f t="shared" si="1"/>
        <v>0.54071685475658593</v>
      </c>
      <c r="M19"/>
    </row>
    <row r="20" spans="1:13" ht="15" customHeight="1" x14ac:dyDescent="0.25">
      <c r="A20" s="129">
        <v>17</v>
      </c>
      <c r="B20" s="130" t="s">
        <v>16</v>
      </c>
      <c r="C20" s="139">
        <v>55</v>
      </c>
      <c r="D20" s="140">
        <v>230.05</v>
      </c>
      <c r="E20" s="140">
        <v>68.540000000000006</v>
      </c>
      <c r="F20" s="139">
        <v>0</v>
      </c>
      <c r="G20" s="141">
        <v>5860</v>
      </c>
      <c r="H20" s="141">
        <v>2026</v>
      </c>
      <c r="I20" s="143">
        <f t="shared" si="2"/>
        <v>8239.59</v>
      </c>
      <c r="J20" s="134">
        <f t="shared" si="1"/>
        <v>0.39056576156621464</v>
      </c>
      <c r="M20"/>
    </row>
    <row r="21" spans="1:13" ht="15" customHeight="1" x14ac:dyDescent="0.25">
      <c r="A21" s="129">
        <v>18</v>
      </c>
      <c r="B21" s="130" t="s">
        <v>70</v>
      </c>
      <c r="C21" s="139">
        <v>0</v>
      </c>
      <c r="D21" s="140">
        <v>168.9</v>
      </c>
      <c r="E21" s="140">
        <v>2.9</v>
      </c>
      <c r="F21" s="139">
        <v>0</v>
      </c>
      <c r="G21" s="141">
        <v>9090</v>
      </c>
      <c r="H21" s="141">
        <v>1926.7</v>
      </c>
      <c r="I21" s="143">
        <f t="shared" si="2"/>
        <v>11188.5</v>
      </c>
      <c r="J21" s="134">
        <f t="shared" si="1"/>
        <v>0.5303473866155467</v>
      </c>
      <c r="M21"/>
    </row>
    <row r="22" spans="1:13" ht="15" customHeight="1" x14ac:dyDescent="0.25">
      <c r="A22" s="129">
        <v>19</v>
      </c>
      <c r="B22" s="130" t="s">
        <v>17</v>
      </c>
      <c r="C22" s="139">
        <v>0</v>
      </c>
      <c r="D22" s="140">
        <v>182.18</v>
      </c>
      <c r="E22" s="140">
        <v>53.9</v>
      </c>
      <c r="F22" s="139">
        <v>0</v>
      </c>
      <c r="G22" s="139">
        <v>7290</v>
      </c>
      <c r="H22" s="141">
        <v>325</v>
      </c>
      <c r="I22" s="143">
        <f t="shared" si="2"/>
        <v>7851.08</v>
      </c>
      <c r="J22" s="134">
        <f t="shared" si="1"/>
        <v>0.37214995398038941</v>
      </c>
      <c r="M22"/>
    </row>
    <row r="23" spans="1:13" ht="15" customHeight="1" x14ac:dyDescent="0.25">
      <c r="A23" s="129">
        <v>20</v>
      </c>
      <c r="B23" s="130" t="s">
        <v>18</v>
      </c>
      <c r="C23" s="140">
        <v>12129</v>
      </c>
      <c r="D23" s="140">
        <v>286.22000000000003</v>
      </c>
      <c r="E23" s="140">
        <v>298.72000000000003</v>
      </c>
      <c r="F23" s="139">
        <v>0</v>
      </c>
      <c r="G23" s="141">
        <v>25780</v>
      </c>
      <c r="H23" s="141">
        <v>2824.5</v>
      </c>
      <c r="I23" s="143">
        <f t="shared" si="2"/>
        <v>41318.44</v>
      </c>
      <c r="J23" s="134">
        <f t="shared" si="1"/>
        <v>1.9585401683006007</v>
      </c>
      <c r="M23"/>
    </row>
    <row r="24" spans="1:13" ht="15" customHeight="1" x14ac:dyDescent="0.25">
      <c r="A24" s="129">
        <v>21</v>
      </c>
      <c r="B24" s="130" t="s">
        <v>71</v>
      </c>
      <c r="C24" s="139">
        <v>428</v>
      </c>
      <c r="D24" s="140">
        <v>578.28</v>
      </c>
      <c r="E24" s="140">
        <v>3022.11</v>
      </c>
      <c r="F24" s="140">
        <v>414.4</v>
      </c>
      <c r="G24" s="141">
        <v>2810</v>
      </c>
      <c r="H24" s="141">
        <v>1300.73</v>
      </c>
      <c r="I24" s="143">
        <f t="shared" si="2"/>
        <v>8553.52</v>
      </c>
      <c r="J24" s="134">
        <f t="shared" si="1"/>
        <v>0.40544639391909648</v>
      </c>
      <c r="M24"/>
    </row>
    <row r="25" spans="1:13" ht="15" customHeight="1" x14ac:dyDescent="0.25">
      <c r="A25" s="129">
        <v>22</v>
      </c>
      <c r="B25" s="130" t="s">
        <v>33</v>
      </c>
      <c r="C25" s="140">
        <v>284250</v>
      </c>
      <c r="D25" s="140">
        <v>51.67</v>
      </c>
      <c r="E25" s="140">
        <v>1299.55</v>
      </c>
      <c r="F25" s="139">
        <v>0</v>
      </c>
      <c r="G25" s="141">
        <v>142310</v>
      </c>
      <c r="H25" s="141">
        <v>411</v>
      </c>
      <c r="I25" s="143">
        <f t="shared" si="2"/>
        <v>428322.22</v>
      </c>
      <c r="J25" s="134">
        <f t="shared" si="1"/>
        <v>20.302951245150759</v>
      </c>
      <c r="M25"/>
    </row>
    <row r="26" spans="1:13" ht="15" customHeight="1" x14ac:dyDescent="0.25">
      <c r="A26" s="129">
        <v>23</v>
      </c>
      <c r="B26" s="130" t="s">
        <v>19</v>
      </c>
      <c r="C26" s="139">
        <v>0</v>
      </c>
      <c r="D26" s="140">
        <v>266.64</v>
      </c>
      <c r="E26" s="140">
        <v>4.7300000000000004</v>
      </c>
      <c r="F26" s="139">
        <v>0</v>
      </c>
      <c r="G26" s="139">
        <v>4940</v>
      </c>
      <c r="H26" s="141">
        <v>6051</v>
      </c>
      <c r="I26" s="143">
        <f t="shared" si="2"/>
        <v>11262.369999999999</v>
      </c>
      <c r="J26" s="134">
        <f t="shared" si="1"/>
        <v>0.53384890705611432</v>
      </c>
      <c r="M26"/>
    </row>
    <row r="27" spans="1:13" ht="15" customHeight="1" x14ac:dyDescent="0.25">
      <c r="A27" s="129">
        <v>24</v>
      </c>
      <c r="B27" s="130" t="s">
        <v>34</v>
      </c>
      <c r="C27" s="140">
        <v>95107</v>
      </c>
      <c r="D27" s="140">
        <v>604.46</v>
      </c>
      <c r="E27" s="140">
        <v>1560.08</v>
      </c>
      <c r="F27" s="140">
        <v>639.29999999999995</v>
      </c>
      <c r="G27" s="141">
        <v>17670</v>
      </c>
      <c r="H27" s="141">
        <v>1785.2</v>
      </c>
      <c r="I27" s="143">
        <f t="shared" si="2"/>
        <v>117366.04000000001</v>
      </c>
      <c r="J27" s="134">
        <f t="shared" si="1"/>
        <v>5.5632812791183559</v>
      </c>
      <c r="M27"/>
    </row>
    <row r="28" spans="1:13" ht="15" customHeight="1" x14ac:dyDescent="0.25">
      <c r="A28" s="129">
        <v>25</v>
      </c>
      <c r="B28" s="130" t="s">
        <v>20</v>
      </c>
      <c r="C28" s="140">
        <v>54717</v>
      </c>
      <c r="D28" s="140">
        <v>102.25</v>
      </c>
      <c r="E28" s="140">
        <v>1678.36</v>
      </c>
      <c r="F28" s="139">
        <v>117.4</v>
      </c>
      <c r="G28" s="139">
        <v>20410</v>
      </c>
      <c r="H28" s="141">
        <v>1302</v>
      </c>
      <c r="I28" s="143">
        <f t="shared" si="2"/>
        <v>78327.010000000009</v>
      </c>
      <c r="J28" s="134">
        <f t="shared" si="1"/>
        <v>3.7127876886901547</v>
      </c>
      <c r="M28"/>
    </row>
    <row r="29" spans="1:13" ht="15" customHeight="1" x14ac:dyDescent="0.25">
      <c r="A29" s="129">
        <v>26</v>
      </c>
      <c r="B29" s="130" t="s">
        <v>43</v>
      </c>
      <c r="C29" s="139">
        <v>0</v>
      </c>
      <c r="D29" s="140">
        <v>46.86</v>
      </c>
      <c r="E29" s="140">
        <v>34.35</v>
      </c>
      <c r="F29" s="139">
        <v>0</v>
      </c>
      <c r="G29" s="141">
        <v>2080</v>
      </c>
      <c r="H29" s="141">
        <v>0</v>
      </c>
      <c r="I29" s="143">
        <f t="shared" si="2"/>
        <v>2161.21</v>
      </c>
      <c r="J29" s="134">
        <f t="shared" si="1"/>
        <v>0.10244376595856333</v>
      </c>
      <c r="M29"/>
    </row>
    <row r="30" spans="1:13" ht="15" customHeight="1" x14ac:dyDescent="0.25">
      <c r="A30" s="129">
        <v>27</v>
      </c>
      <c r="B30" s="130" t="s">
        <v>21</v>
      </c>
      <c r="C30" s="139">
        <v>510</v>
      </c>
      <c r="D30" s="140">
        <v>460.75</v>
      </c>
      <c r="E30" s="140">
        <v>2800.31</v>
      </c>
      <c r="F30" s="140">
        <v>4925.7</v>
      </c>
      <c r="G30" s="141">
        <v>22830</v>
      </c>
      <c r="H30" s="141">
        <v>501.6</v>
      </c>
      <c r="I30" s="143">
        <f t="shared" si="2"/>
        <v>32028.36</v>
      </c>
      <c r="J30" s="134">
        <f t="shared" si="1"/>
        <v>1.5181800083641162</v>
      </c>
      <c r="M30"/>
    </row>
    <row r="31" spans="1:13" ht="15" customHeight="1" x14ac:dyDescent="0.25">
      <c r="A31" s="129">
        <v>28</v>
      </c>
      <c r="B31" s="130" t="s">
        <v>72</v>
      </c>
      <c r="C31" s="139">
        <v>49</v>
      </c>
      <c r="D31" s="140">
        <v>1664.31</v>
      </c>
      <c r="E31" s="140">
        <v>93.34</v>
      </c>
      <c r="F31" s="139">
        <v>215.1</v>
      </c>
      <c r="G31" s="141">
        <v>16800</v>
      </c>
      <c r="H31" s="141">
        <v>13481.35</v>
      </c>
      <c r="I31" s="143">
        <f t="shared" si="2"/>
        <v>32303.1</v>
      </c>
      <c r="J31" s="134">
        <f t="shared" si="1"/>
        <v>1.5312029909800837</v>
      </c>
      <c r="M31"/>
    </row>
    <row r="32" spans="1:13" ht="15" customHeight="1" x14ac:dyDescent="0.25">
      <c r="A32" s="129">
        <v>29</v>
      </c>
      <c r="B32" s="130" t="s">
        <v>22</v>
      </c>
      <c r="C32" s="140">
        <v>1281</v>
      </c>
      <c r="D32" s="140">
        <v>392.06</v>
      </c>
      <c r="E32" s="140">
        <v>1741.74</v>
      </c>
      <c r="F32" s="139">
        <v>0</v>
      </c>
      <c r="G32" s="141">
        <v>6260</v>
      </c>
      <c r="H32" s="141">
        <v>809.2</v>
      </c>
      <c r="I32" s="143">
        <f t="shared" si="2"/>
        <v>10484</v>
      </c>
      <c r="J32" s="134">
        <f t="shared" si="1"/>
        <v>0.4969533003778337</v>
      </c>
      <c r="M32"/>
    </row>
    <row r="33" spans="1:13" ht="15" customHeight="1" x14ac:dyDescent="0.25">
      <c r="A33" s="129">
        <v>30</v>
      </c>
      <c r="B33" s="130" t="s">
        <v>73</v>
      </c>
      <c r="C33" s="140">
        <v>1245</v>
      </c>
      <c r="D33" s="140">
        <v>7.27</v>
      </c>
      <c r="E33" s="140">
        <v>18.13</v>
      </c>
      <c r="F33" s="139">
        <v>0</v>
      </c>
      <c r="G33" s="139">
        <v>0</v>
      </c>
      <c r="H33" s="139">
        <v>0</v>
      </c>
      <c r="I33" s="143">
        <f t="shared" si="2"/>
        <v>1270.4000000000001</v>
      </c>
      <c r="J33" s="134">
        <f t="shared" si="1"/>
        <v>6.021837779473483E-2</v>
      </c>
      <c r="M33"/>
    </row>
    <row r="34" spans="1:13" ht="15" customHeight="1" x14ac:dyDescent="0.25">
      <c r="A34" s="129">
        <v>31</v>
      </c>
      <c r="B34" s="130" t="s">
        <v>74</v>
      </c>
      <c r="C34" s="139">
        <v>0</v>
      </c>
      <c r="D34" s="139">
        <v>0</v>
      </c>
      <c r="E34" s="139">
        <v>0.15</v>
      </c>
      <c r="F34" s="139">
        <v>0</v>
      </c>
      <c r="G34" s="141">
        <v>0</v>
      </c>
      <c r="H34" s="139">
        <v>0</v>
      </c>
      <c r="I34" s="143">
        <f t="shared" si="2"/>
        <v>0.15</v>
      </c>
      <c r="J34" s="134">
        <f t="shared" si="1"/>
        <v>7.1101674033455782E-6</v>
      </c>
      <c r="M34"/>
    </row>
    <row r="35" spans="1:13" ht="29.25" customHeight="1" x14ac:dyDescent="0.25">
      <c r="A35" s="129">
        <v>32</v>
      </c>
      <c r="B35" s="142" t="s">
        <v>75</v>
      </c>
      <c r="C35" s="139">
        <v>17</v>
      </c>
      <c r="D35" s="139">
        <v>0</v>
      </c>
      <c r="E35" s="139">
        <v>2.16</v>
      </c>
      <c r="F35" s="139">
        <v>0</v>
      </c>
      <c r="G35" s="139">
        <v>0</v>
      </c>
      <c r="H35" s="139">
        <v>0</v>
      </c>
      <c r="I35" s="143">
        <f t="shared" si="2"/>
        <v>19.16</v>
      </c>
      <c r="J35" s="134">
        <f t="shared" si="1"/>
        <v>9.0820538298734186E-4</v>
      </c>
      <c r="M35"/>
    </row>
    <row r="36" spans="1:13" ht="15" customHeight="1" x14ac:dyDescent="0.25">
      <c r="A36" s="129">
        <v>33</v>
      </c>
      <c r="B36" s="130" t="s">
        <v>76</v>
      </c>
      <c r="C36" s="139">
        <v>0</v>
      </c>
      <c r="D36" s="139">
        <v>0</v>
      </c>
      <c r="E36" s="139">
        <v>0</v>
      </c>
      <c r="F36" s="139">
        <v>0</v>
      </c>
      <c r="G36" s="141">
        <v>2050</v>
      </c>
      <c r="H36" s="141">
        <v>0</v>
      </c>
      <c r="I36" s="143">
        <f t="shared" si="2"/>
        <v>2050</v>
      </c>
      <c r="J36" s="134">
        <f t="shared" si="1"/>
        <v>9.7172287845722904E-2</v>
      </c>
      <c r="M36"/>
    </row>
    <row r="37" spans="1:13" ht="15" customHeight="1" x14ac:dyDescent="0.25">
      <c r="A37" s="129">
        <v>34</v>
      </c>
      <c r="B37" s="130" t="s">
        <v>77</v>
      </c>
      <c r="C37" s="140">
        <v>31</v>
      </c>
      <c r="D37" s="139">
        <v>0</v>
      </c>
      <c r="E37" s="139">
        <v>1.39</v>
      </c>
      <c r="F37" s="139">
        <v>0</v>
      </c>
      <c r="G37" s="139">
        <v>0</v>
      </c>
      <c r="H37" s="139">
        <v>0</v>
      </c>
      <c r="I37" s="143">
        <f t="shared" si="2"/>
        <v>32.39</v>
      </c>
      <c r="J37" s="134">
        <f t="shared" si="1"/>
        <v>1.5353221479624218E-3</v>
      </c>
      <c r="M37"/>
    </row>
    <row r="38" spans="1:13" ht="15" customHeight="1" x14ac:dyDescent="0.25">
      <c r="A38" s="129">
        <v>35</v>
      </c>
      <c r="B38" s="130" t="s">
        <v>32</v>
      </c>
      <c r="C38" s="140">
        <v>408</v>
      </c>
      <c r="D38" s="139">
        <v>0</v>
      </c>
      <c r="E38" s="139">
        <v>5</v>
      </c>
      <c r="F38" s="139">
        <v>0</v>
      </c>
      <c r="G38" s="141">
        <v>0</v>
      </c>
      <c r="H38" s="139">
        <v>0</v>
      </c>
      <c r="I38" s="143">
        <f t="shared" si="2"/>
        <v>413</v>
      </c>
      <c r="J38" s="134">
        <f t="shared" si="1"/>
        <v>1.9576660917211493E-2</v>
      </c>
      <c r="M38"/>
    </row>
    <row r="39" spans="1:13" ht="15" customHeight="1" x14ac:dyDescent="0.25">
      <c r="A39" s="145">
        <v>36</v>
      </c>
      <c r="B39" s="130" t="s">
        <v>78</v>
      </c>
      <c r="C39" s="139">
        <v>0</v>
      </c>
      <c r="D39" s="139">
        <v>0</v>
      </c>
      <c r="E39" s="139">
        <v>0</v>
      </c>
      <c r="F39" s="139">
        <v>284.39999999999998</v>
      </c>
      <c r="G39" s="141">
        <v>790</v>
      </c>
      <c r="H39" s="141">
        <v>0</v>
      </c>
      <c r="I39" s="143">
        <f t="shared" si="2"/>
        <v>1074.4000000000001</v>
      </c>
      <c r="J39" s="134">
        <f t="shared" si="1"/>
        <v>5.0927759054363267E-2</v>
      </c>
      <c r="M39"/>
    </row>
    <row r="40" spans="1:13" ht="15" customHeight="1" x14ac:dyDescent="0.25">
      <c r="A40" s="75" t="s">
        <v>23</v>
      </c>
      <c r="B40" s="146"/>
      <c r="C40" s="147">
        <v>1163856</v>
      </c>
      <c r="D40" s="147">
        <f t="shared" ref="D40:I40" si="3">SUM(D4:D39)</f>
        <v>21133.620000000003</v>
      </c>
      <c r="E40" s="147">
        <f t="shared" si="3"/>
        <v>28446.920000000002</v>
      </c>
      <c r="F40" s="147">
        <f t="shared" si="3"/>
        <v>13818.399999999998</v>
      </c>
      <c r="G40" s="147">
        <f t="shared" si="3"/>
        <v>748990</v>
      </c>
      <c r="H40" s="147">
        <f t="shared" si="3"/>
        <v>133410.03</v>
      </c>
      <c r="I40" s="147">
        <f t="shared" si="3"/>
        <v>2109654.9700000007</v>
      </c>
      <c r="J40" s="148">
        <f>(I40/$I$40)*100</f>
        <v>100</v>
      </c>
      <c r="M40"/>
    </row>
    <row r="41" spans="1:13" ht="15" customHeight="1" x14ac:dyDescent="0.25">
      <c r="A41" s="149" t="s">
        <v>7</v>
      </c>
      <c r="B41" s="149"/>
      <c r="C41" s="150">
        <f>C40/$I$40*100</f>
        <v>55.16807328925448</v>
      </c>
      <c r="D41" s="150">
        <f>D40/$I$40*100</f>
        <v>1.0017571735912814</v>
      </c>
      <c r="E41" s="150">
        <f>E40/$I$40*100</f>
        <v>1.3484157553971963</v>
      </c>
      <c r="F41" s="150">
        <f>F40/$I$40*100</f>
        <v>0.65500758164260353</v>
      </c>
      <c r="G41" s="150">
        <f t="shared" ref="G41" si="4">G40/$I$40*100</f>
        <v>35.502961889545368</v>
      </c>
      <c r="H41" s="150">
        <f>H40/$I$40*100</f>
        <v>6.3237843105690388</v>
      </c>
      <c r="I41" s="150">
        <f>I40/$I$40*100</f>
        <v>100</v>
      </c>
      <c r="J41" s="127"/>
      <c r="M41"/>
    </row>
    <row r="42" spans="1:13" ht="15" customHeight="1" x14ac:dyDescent="0.25">
      <c r="A42" s="151" t="s">
        <v>79</v>
      </c>
      <c r="B42" s="152"/>
      <c r="C42" s="152"/>
      <c r="D42" s="153"/>
      <c r="E42" s="100"/>
      <c r="F42" s="153"/>
      <c r="G42" s="153"/>
      <c r="H42" s="154"/>
      <c r="I42" s="154"/>
      <c r="J42" s="155"/>
      <c r="M42"/>
    </row>
    <row r="43" spans="1:13" ht="15" customHeight="1" x14ac:dyDescent="0.25">
      <c r="A43" s="156" t="s">
        <v>80</v>
      </c>
      <c r="B43" s="157"/>
      <c r="C43" s="157"/>
      <c r="D43" s="153"/>
      <c r="E43" s="157"/>
      <c r="F43" s="157"/>
      <c r="G43" s="158"/>
      <c r="H43" s="158"/>
      <c r="I43" s="159"/>
      <c r="J43" s="160"/>
      <c r="M43"/>
    </row>
    <row r="44" spans="1:13" ht="15" customHeight="1" x14ac:dyDescent="0.25">
      <c r="A44" s="161" t="s">
        <v>81</v>
      </c>
      <c r="B44" s="162"/>
      <c r="C44" s="162"/>
      <c r="D44" s="162"/>
      <c r="E44" s="163"/>
      <c r="F44" s="162"/>
      <c r="G44" s="162"/>
      <c r="H44" s="162"/>
      <c r="I44" s="162"/>
      <c r="J44" s="164"/>
      <c r="M44"/>
    </row>
    <row r="45" spans="1:13" ht="20.100000000000001" customHeight="1" x14ac:dyDescent="0.25">
      <c r="A45"/>
      <c r="M45"/>
    </row>
    <row r="46" spans="1:13" ht="20.100000000000001" customHeight="1" x14ac:dyDescent="0.25">
      <c r="A46"/>
      <c r="M46"/>
    </row>
    <row r="47" spans="1:13" ht="20.100000000000001" customHeight="1" x14ac:dyDescent="0.25">
      <c r="A47"/>
      <c r="M47"/>
    </row>
    <row r="48" spans="1:13" ht="20.100000000000001" customHeight="1" x14ac:dyDescent="0.25">
      <c r="A48"/>
      <c r="M48"/>
    </row>
    <row r="49" spans="1:13" ht="20.100000000000001" customHeight="1" x14ac:dyDescent="0.25">
      <c r="A49"/>
      <c r="M49"/>
    </row>
    <row r="50" spans="1:13" ht="20.100000000000001" customHeight="1" x14ac:dyDescent="0.25">
      <c r="A50"/>
      <c r="M50"/>
    </row>
    <row r="51" spans="1:13" ht="20.100000000000001" customHeight="1" x14ac:dyDescent="0.25">
      <c r="A51"/>
      <c r="M51"/>
    </row>
    <row r="52" spans="1:13" ht="20.100000000000001" customHeight="1" x14ac:dyDescent="0.25">
      <c r="A52"/>
      <c r="M52"/>
    </row>
    <row r="53" spans="1:13" ht="20.100000000000001" customHeight="1" x14ac:dyDescent="0.25">
      <c r="A53"/>
      <c r="M53"/>
    </row>
    <row r="54" spans="1:13" ht="20.100000000000001" customHeight="1" x14ac:dyDescent="0.25">
      <c r="A54"/>
      <c r="M54"/>
    </row>
    <row r="55" spans="1:13" ht="15" customHeight="1" x14ac:dyDescent="0.25">
      <c r="A55"/>
      <c r="M55"/>
    </row>
    <row r="56" spans="1:13" ht="15" customHeight="1" x14ac:dyDescent="0.25">
      <c r="A56"/>
      <c r="M56"/>
    </row>
    <row r="57" spans="1:13" ht="15" customHeight="1" x14ac:dyDescent="0.25">
      <c r="A57"/>
      <c r="M57"/>
    </row>
    <row r="58" spans="1:13" ht="15" customHeight="1" x14ac:dyDescent="0.25">
      <c r="A58"/>
      <c r="M58"/>
    </row>
    <row r="59" spans="1:13" ht="15" customHeight="1" x14ac:dyDescent="0.25">
      <c r="A59"/>
      <c r="M59"/>
    </row>
    <row r="60" spans="1:13" ht="15" customHeight="1" x14ac:dyDescent="0.25">
      <c r="A60"/>
      <c r="M60"/>
    </row>
    <row r="61" spans="1:13" ht="15" customHeight="1" x14ac:dyDescent="0.25">
      <c r="A61"/>
      <c r="M61"/>
    </row>
    <row r="62" spans="1:13" ht="15" customHeight="1" x14ac:dyDescent="0.25">
      <c r="A62"/>
      <c r="M62"/>
    </row>
    <row r="63" spans="1:13" ht="15" customHeight="1" x14ac:dyDescent="0.25">
      <c r="A63"/>
      <c r="M63"/>
    </row>
    <row r="64" spans="1:13" ht="15" customHeight="1" x14ac:dyDescent="0.25">
      <c r="A64"/>
      <c r="M64"/>
    </row>
    <row r="65" spans="1:13" ht="15" customHeight="1" x14ac:dyDescent="0.25">
      <c r="A65"/>
      <c r="M65"/>
    </row>
    <row r="66" spans="1:13" ht="15" customHeight="1" x14ac:dyDescent="0.25">
      <c r="A66"/>
      <c r="M66"/>
    </row>
    <row r="67" spans="1:13" ht="15" customHeight="1" x14ac:dyDescent="0.25">
      <c r="A67"/>
      <c r="M67"/>
    </row>
    <row r="68" spans="1:13" ht="15" customHeight="1" x14ac:dyDescent="0.25">
      <c r="A68"/>
      <c r="M68"/>
    </row>
    <row r="69" spans="1:13" ht="15" customHeight="1" x14ac:dyDescent="0.25">
      <c r="A69"/>
      <c r="M69"/>
    </row>
    <row r="70" spans="1:13" ht="15" customHeight="1" x14ac:dyDescent="0.25">
      <c r="A70"/>
      <c r="M70"/>
    </row>
    <row r="71" spans="1:13" ht="15" customHeight="1" x14ac:dyDescent="0.25">
      <c r="A71"/>
      <c r="M71"/>
    </row>
    <row r="72" spans="1:13" ht="15" customHeight="1" x14ac:dyDescent="0.25">
      <c r="A72"/>
      <c r="M72"/>
    </row>
    <row r="73" spans="1:13" ht="15" customHeight="1" x14ac:dyDescent="0.25">
      <c r="A73"/>
      <c r="M73"/>
    </row>
    <row r="74" spans="1:13" ht="15" customHeight="1" x14ac:dyDescent="0.25">
      <c r="A74"/>
      <c r="M74"/>
    </row>
    <row r="75" spans="1:13" ht="15" customHeight="1" x14ac:dyDescent="0.25">
      <c r="A75"/>
      <c r="M75"/>
    </row>
    <row r="76" spans="1:13" ht="15" customHeight="1" x14ac:dyDescent="0.25">
      <c r="A76"/>
      <c r="M76"/>
    </row>
    <row r="77" spans="1:13" ht="15" customHeight="1" x14ac:dyDescent="0.25">
      <c r="A77"/>
      <c r="M77"/>
    </row>
    <row r="78" spans="1:13" ht="15" customHeight="1" x14ac:dyDescent="0.25">
      <c r="A78"/>
      <c r="M78"/>
    </row>
    <row r="79" spans="1:13" ht="15" customHeight="1" x14ac:dyDescent="0.25">
      <c r="A79"/>
      <c r="M79"/>
    </row>
    <row r="80" spans="1:13" ht="15" customHeight="1" x14ac:dyDescent="0.25">
      <c r="A80"/>
      <c r="M80"/>
    </row>
    <row r="81" spans="1:13" ht="15" customHeight="1" x14ac:dyDescent="0.25">
      <c r="A81"/>
      <c r="M81"/>
    </row>
    <row r="82" spans="1:13" ht="15" customHeight="1" x14ac:dyDescent="0.25">
      <c r="A82"/>
      <c r="M82"/>
    </row>
    <row r="83" spans="1:13" ht="15" customHeight="1" x14ac:dyDescent="0.25">
      <c r="A83"/>
      <c r="M83"/>
    </row>
    <row r="84" spans="1:13" ht="15" customHeight="1" x14ac:dyDescent="0.25">
      <c r="A84"/>
      <c r="M84"/>
    </row>
    <row r="85" spans="1:13" ht="15" customHeight="1" x14ac:dyDescent="0.25">
      <c r="A85"/>
      <c r="M85"/>
    </row>
    <row r="86" spans="1:13" ht="15" customHeight="1" x14ac:dyDescent="0.25">
      <c r="A86"/>
      <c r="M86"/>
    </row>
    <row r="87" spans="1:13" ht="15" customHeight="1" x14ac:dyDescent="0.25">
      <c r="A87"/>
      <c r="M87"/>
    </row>
    <row r="88" spans="1:13" ht="15" customHeight="1" x14ac:dyDescent="0.25">
      <c r="A88"/>
      <c r="M88"/>
    </row>
    <row r="89" spans="1:13" ht="15" customHeight="1" x14ac:dyDescent="0.25">
      <c r="A89"/>
      <c r="M89"/>
    </row>
    <row r="90" spans="1:13" ht="15" customHeight="1" x14ac:dyDescent="0.25">
      <c r="A90"/>
      <c r="M90"/>
    </row>
    <row r="91" spans="1:13" ht="15" customHeight="1" x14ac:dyDescent="0.25">
      <c r="A91"/>
      <c r="M91"/>
    </row>
    <row r="92" spans="1:13" ht="15" customHeight="1" x14ac:dyDescent="0.25">
      <c r="A92"/>
      <c r="M92"/>
    </row>
    <row r="93" spans="1:13" ht="15" customHeight="1" x14ac:dyDescent="0.25">
      <c r="A93"/>
      <c r="M93"/>
    </row>
    <row r="94" spans="1:13" ht="15" customHeight="1" x14ac:dyDescent="0.25">
      <c r="A94"/>
      <c r="M94"/>
    </row>
    <row r="95" spans="1:13" ht="15" customHeight="1" x14ac:dyDescent="0.25">
      <c r="A95"/>
      <c r="M95"/>
    </row>
    <row r="96" spans="1:13" ht="15" customHeight="1" x14ac:dyDescent="0.25">
      <c r="A96"/>
      <c r="M96"/>
    </row>
    <row r="97" spans="1:13" ht="15" customHeight="1" x14ac:dyDescent="0.25">
      <c r="A97"/>
      <c r="M97"/>
    </row>
    <row r="98" spans="1:13" ht="15" customHeight="1" x14ac:dyDescent="0.25">
      <c r="A98"/>
      <c r="M98"/>
    </row>
  </sheetData>
  <mergeCells count="3">
    <mergeCell ref="A1:J1"/>
    <mergeCell ref="A40:B40"/>
    <mergeCell ref="A41:B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1.1</vt:lpstr>
      <vt:lpstr>1.2</vt:lpstr>
      <vt:lpstr>1.3</vt:lpstr>
      <vt:lpstr>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ESD</cp:lastModifiedBy>
  <dcterms:created xsi:type="dcterms:W3CDTF">2025-03-27T11:50:50Z</dcterms:created>
  <dcterms:modified xsi:type="dcterms:W3CDTF">2025-03-27T11:52:31Z</dcterms:modified>
</cp:coreProperties>
</file>