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15D93393-558C-40B4-8DBF-44F7BF99C491}" xr6:coauthVersionLast="36" xr6:coauthVersionMax="36" xr10:uidLastSave="{00000000-0000-0000-0000-000000000000}"/>
  <bookViews>
    <workbookView xWindow="0" yWindow="0" windowWidth="24000" windowHeight="9405" xr2:uid="{F6DD4C1F-F10F-4B2F-8884-B689E37162CC}"/>
  </bookViews>
  <sheets>
    <sheet name="3.1" sheetId="1" r:id="rId1"/>
    <sheet name="3.2" sheetId="2" r:id="rId2"/>
    <sheet name="3.3" sheetId="3" r:id="rId3"/>
    <sheet name="3.3 (A&amp;B)" sheetId="4" r:id="rId4"/>
    <sheet name=" 3.4" sheetId="5" r:id="rId5"/>
    <sheet name="3.5" sheetId="6" r:id="rId6"/>
    <sheet name="3.6" sheetId="7" r:id="rId7"/>
  </sheets>
  <externalReferences>
    <externalReference r:id="rId8"/>
    <externalReference r:id="rId9"/>
    <externalReference r:id="rId10"/>
  </externalReferences>
  <definedNames>
    <definedName name="\I">#REF!</definedName>
    <definedName name="\P">#REF!</definedName>
    <definedName name="aa">'[1]Oil Consumption – barrels'!#REF!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>'[2]Conversion factors_1'!$B$5:$Q$5</definedName>
    <definedName name="ConversionFactors">OFFSET('[2]Conversion factors_1'!$B$6,0,0,100,16)</definedName>
    <definedName name="ConversionFactors2">OFFSET('[2]Conversion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>#REF!</definedName>
    <definedName name="LEAP">#REF!</definedName>
    <definedName name="MJ_per_toe">41868</definedName>
    <definedName name="NONLEAP">#REF!</definedName>
    <definedName name="_xlnm.Print_Area" localSheetId="5">'3.5'!$A$1:$G$23</definedName>
    <definedName name="Print1">#REF!</definedName>
    <definedName name="RawData">'[2]Data in physical units_1'!$B$5:$BM$106</definedName>
    <definedName name="RawData2">'[2]Data in physical units_2'!$B$5:$BM$106</definedName>
    <definedName name="RawDataHeadings">'[2]Data in physical units_1'!$B$4:$BM$4</definedName>
    <definedName name="RawDataHeadings2">'[2]Data in physical units_2'!$B$4:$BM$4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7" l="1"/>
  <c r="F48" i="7"/>
  <c r="D48" i="7"/>
  <c r="C48" i="7"/>
  <c r="B48" i="7"/>
  <c r="G47" i="7"/>
  <c r="F47" i="7"/>
  <c r="D47" i="7"/>
  <c r="C47" i="7"/>
  <c r="B47" i="7"/>
  <c r="E46" i="7"/>
  <c r="E47" i="7" s="1"/>
  <c r="E45" i="7"/>
  <c r="H45" i="7" s="1"/>
  <c r="I45" i="7" s="1"/>
  <c r="H44" i="7"/>
  <c r="I44" i="7" s="1"/>
  <c r="E44" i="7"/>
  <c r="E43" i="7"/>
  <c r="H43" i="7" s="1"/>
  <c r="I43" i="7" s="1"/>
  <c r="E42" i="7"/>
  <c r="H42" i="7" s="1"/>
  <c r="I42" i="7" s="1"/>
  <c r="E41" i="7"/>
  <c r="H41" i="7" s="1"/>
  <c r="I41" i="7" s="1"/>
  <c r="H40" i="7"/>
  <c r="I40" i="7" s="1"/>
  <c r="E40" i="7"/>
  <c r="E39" i="7"/>
  <c r="H39" i="7" s="1"/>
  <c r="E38" i="7"/>
  <c r="H38" i="7" s="1"/>
  <c r="I38" i="7" s="1"/>
  <c r="E37" i="7"/>
  <c r="H37" i="7" s="1"/>
  <c r="I37" i="7" s="1"/>
  <c r="H36" i="7"/>
  <c r="I36" i="7" s="1"/>
  <c r="E36" i="7"/>
  <c r="E35" i="7"/>
  <c r="H35" i="7" s="1"/>
  <c r="I35" i="7" s="1"/>
  <c r="E34" i="7"/>
  <c r="H34" i="7" s="1"/>
  <c r="I34" i="7" s="1"/>
  <c r="H22" i="7"/>
  <c r="G22" i="7"/>
  <c r="F22" i="7"/>
  <c r="E22" i="7"/>
  <c r="D22" i="7"/>
  <c r="C22" i="7"/>
  <c r="B22" i="7"/>
  <c r="H21" i="7"/>
  <c r="G21" i="7"/>
  <c r="F21" i="7"/>
  <c r="D21" i="7"/>
  <c r="C21" i="7"/>
  <c r="B21" i="7"/>
  <c r="I20" i="7"/>
  <c r="I22" i="7" s="1"/>
  <c r="E20" i="7"/>
  <c r="E19" i="7"/>
  <c r="I19" i="7" s="1"/>
  <c r="I21" i="7" s="1"/>
  <c r="I18" i="7"/>
  <c r="E18" i="7"/>
  <c r="E17" i="7"/>
  <c r="I17" i="7" s="1"/>
  <c r="E16" i="7"/>
  <c r="I16" i="7" s="1"/>
  <c r="I15" i="7"/>
  <c r="E15" i="7"/>
  <c r="I14" i="7"/>
  <c r="E14" i="7"/>
  <c r="E13" i="7"/>
  <c r="I13" i="7" s="1"/>
  <c r="I12" i="7"/>
  <c r="E12" i="7"/>
  <c r="E11" i="7"/>
  <c r="I11" i="7" s="1"/>
  <c r="E10" i="7"/>
  <c r="I10" i="7" s="1"/>
  <c r="I9" i="7"/>
  <c r="E9" i="7"/>
  <c r="I8" i="7"/>
  <c r="E8" i="7"/>
  <c r="E19" i="6"/>
  <c r="D19" i="6"/>
  <c r="C19" i="6"/>
  <c r="E18" i="6"/>
  <c r="D18" i="6"/>
  <c r="C18" i="6"/>
  <c r="B18" i="6"/>
  <c r="F17" i="6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F7" i="6"/>
  <c r="G7" i="6" s="1"/>
  <c r="F6" i="6"/>
  <c r="G6" i="6" s="1"/>
  <c r="F5" i="6"/>
  <c r="G5" i="6" s="1"/>
  <c r="AQ39" i="5"/>
  <c r="AO39" i="5"/>
  <c r="AR38" i="5"/>
  <c r="AQ38" i="5"/>
  <c r="AP38" i="5"/>
  <c r="AO38" i="5"/>
  <c r="AN38" i="5"/>
  <c r="P20" i="5"/>
  <c r="AR39" i="5" s="1"/>
  <c r="N20" i="5"/>
  <c r="M20" i="5"/>
  <c r="AP39" i="5" s="1"/>
  <c r="L20" i="5"/>
  <c r="K20" i="5"/>
  <c r="AN39" i="5" s="1"/>
  <c r="I20" i="5"/>
  <c r="H20" i="5"/>
  <c r="G20" i="5"/>
  <c r="F20" i="5"/>
  <c r="D20" i="5"/>
  <c r="C20" i="5"/>
  <c r="B20" i="5"/>
  <c r="P19" i="5"/>
  <c r="N19" i="5"/>
  <c r="M19" i="5"/>
  <c r="L19" i="5"/>
  <c r="K19" i="5"/>
  <c r="J19" i="5"/>
  <c r="I19" i="5"/>
  <c r="H19" i="5"/>
  <c r="G19" i="5"/>
  <c r="F19" i="5"/>
  <c r="D19" i="5"/>
  <c r="C19" i="5"/>
  <c r="B19" i="5"/>
  <c r="O18" i="5"/>
  <c r="O20" i="5" s="1"/>
  <c r="J18" i="5"/>
  <c r="J20" i="5" s="1"/>
  <c r="E18" i="5"/>
  <c r="E20" i="5" s="1"/>
  <c r="O17" i="5"/>
  <c r="J17" i="5"/>
  <c r="Q17" i="5" s="1"/>
  <c r="E17" i="5"/>
  <c r="Q16" i="5"/>
  <c r="O16" i="5"/>
  <c r="J16" i="5"/>
  <c r="E16" i="5"/>
  <c r="O15" i="5"/>
  <c r="J15" i="5"/>
  <c r="E15" i="5"/>
  <c r="Q15" i="5" s="1"/>
  <c r="O14" i="5"/>
  <c r="J14" i="5"/>
  <c r="Q14" i="5" s="1"/>
  <c r="E14" i="5"/>
  <c r="Q13" i="5"/>
  <c r="O13" i="5"/>
  <c r="J13" i="5"/>
  <c r="E13" i="5"/>
  <c r="O12" i="5"/>
  <c r="J12" i="5"/>
  <c r="E12" i="5"/>
  <c r="Q12" i="5" s="1"/>
  <c r="O11" i="5"/>
  <c r="J11" i="5"/>
  <c r="Q11" i="5" s="1"/>
  <c r="E11" i="5"/>
  <c r="Q10" i="5"/>
  <c r="O10" i="5"/>
  <c r="J10" i="5"/>
  <c r="E10" i="5"/>
  <c r="O9" i="5"/>
  <c r="J9" i="5"/>
  <c r="E9" i="5"/>
  <c r="Q9" i="5" s="1"/>
  <c r="O8" i="5"/>
  <c r="J8" i="5"/>
  <c r="Q8" i="5" s="1"/>
  <c r="E8" i="5"/>
  <c r="Q7" i="5"/>
  <c r="O7" i="5"/>
  <c r="J7" i="5"/>
  <c r="E7" i="5"/>
  <c r="O6" i="5"/>
  <c r="J6" i="5"/>
  <c r="E6" i="5"/>
  <c r="Q6" i="5" s="1"/>
  <c r="E49" i="4"/>
  <c r="D49" i="4"/>
  <c r="C49" i="4"/>
  <c r="B49" i="4"/>
  <c r="G48" i="4"/>
  <c r="F48" i="4"/>
  <c r="G47" i="4"/>
  <c r="F47" i="4"/>
  <c r="H46" i="4"/>
  <c r="G46" i="4"/>
  <c r="F46" i="4"/>
  <c r="G45" i="4"/>
  <c r="H45" i="4" s="1"/>
  <c r="F45" i="4"/>
  <c r="G44" i="4"/>
  <c r="H44" i="4" s="1"/>
  <c r="F44" i="4"/>
  <c r="G43" i="4"/>
  <c r="H43" i="4" s="1"/>
  <c r="F43" i="4"/>
  <c r="H42" i="4"/>
  <c r="G42" i="4"/>
  <c r="F42" i="4"/>
  <c r="G41" i="4"/>
  <c r="H41" i="4" s="1"/>
  <c r="F41" i="4"/>
  <c r="G40" i="4"/>
  <c r="H40" i="4" s="1"/>
  <c r="F40" i="4"/>
  <c r="G39" i="4"/>
  <c r="H39" i="4" s="1"/>
  <c r="F39" i="4"/>
  <c r="H38" i="4"/>
  <c r="G38" i="4"/>
  <c r="F38" i="4"/>
  <c r="G37" i="4"/>
  <c r="H37" i="4" s="1"/>
  <c r="F37" i="4"/>
  <c r="G36" i="4"/>
  <c r="H36" i="4" s="1"/>
  <c r="F36" i="4"/>
  <c r="G35" i="4"/>
  <c r="H35" i="4" s="1"/>
  <c r="F35" i="4"/>
  <c r="H34" i="4"/>
  <c r="G34" i="4"/>
  <c r="F34" i="4"/>
  <c r="G33" i="4"/>
  <c r="G49" i="4" s="1"/>
  <c r="F33" i="4"/>
  <c r="F49" i="4" s="1"/>
  <c r="G32" i="4"/>
  <c r="F32" i="4"/>
  <c r="G31" i="4"/>
  <c r="F31" i="4"/>
  <c r="G20" i="4"/>
  <c r="H20" i="4" s="1"/>
  <c r="F20" i="4"/>
  <c r="E20" i="4"/>
  <c r="D20" i="4"/>
  <c r="C20" i="4"/>
  <c r="B20" i="4"/>
  <c r="H19" i="4"/>
  <c r="G19" i="4"/>
  <c r="F19" i="4"/>
  <c r="G18" i="4"/>
  <c r="H18" i="4" s="1"/>
  <c r="F18" i="4"/>
  <c r="E17" i="4"/>
  <c r="D17" i="4"/>
  <c r="C17" i="4"/>
  <c r="B17" i="4"/>
  <c r="G16" i="4"/>
  <c r="F16" i="4"/>
  <c r="G15" i="4"/>
  <c r="F15" i="4"/>
  <c r="G14" i="4"/>
  <c r="F14" i="4"/>
  <c r="G13" i="4"/>
  <c r="H13" i="4" s="1"/>
  <c r="F13" i="4"/>
  <c r="G12" i="4"/>
  <c r="H12" i="4" s="1"/>
  <c r="F12" i="4"/>
  <c r="G11" i="4"/>
  <c r="H11" i="4" s="1"/>
  <c r="F11" i="4"/>
  <c r="G10" i="4"/>
  <c r="H10" i="4" s="1"/>
  <c r="F10" i="4"/>
  <c r="G9" i="4"/>
  <c r="F9" i="4"/>
  <c r="G8" i="4"/>
  <c r="F8" i="4"/>
  <c r="G7" i="4"/>
  <c r="G17" i="4" s="1"/>
  <c r="F7" i="4"/>
  <c r="F17" i="4" s="1"/>
  <c r="G6" i="4"/>
  <c r="F6" i="4"/>
  <c r="F21" i="3"/>
  <c r="E21" i="3"/>
  <c r="C21" i="3"/>
  <c r="B21" i="3"/>
  <c r="F20" i="3"/>
  <c r="E20" i="3"/>
  <c r="C20" i="3"/>
  <c r="B20" i="3"/>
  <c r="G19" i="3"/>
  <c r="G20" i="3" s="1"/>
  <c r="D19" i="3"/>
  <c r="D21" i="3" s="1"/>
  <c r="G18" i="3"/>
  <c r="D18" i="3"/>
  <c r="G17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F20" i="2"/>
  <c r="E20" i="2"/>
  <c r="C20" i="2"/>
  <c r="B20" i="2"/>
  <c r="C19" i="2"/>
  <c r="B19" i="2"/>
  <c r="F19" i="1"/>
  <c r="E19" i="1"/>
  <c r="D19" i="1"/>
  <c r="C19" i="1"/>
  <c r="B19" i="1"/>
  <c r="F18" i="1"/>
  <c r="E18" i="1"/>
  <c r="D18" i="1"/>
  <c r="C18" i="1"/>
  <c r="B18" i="1"/>
  <c r="I39" i="7" l="1"/>
  <c r="H46" i="7"/>
  <c r="E21" i="7"/>
  <c r="E48" i="7"/>
  <c r="G17" i="6"/>
  <c r="F19" i="6"/>
  <c r="F18" i="6"/>
  <c r="B19" i="6"/>
  <c r="Q18" i="5"/>
  <c r="O19" i="5"/>
  <c r="E19" i="5"/>
  <c r="H49" i="4"/>
  <c r="H17" i="4"/>
  <c r="G21" i="3"/>
  <c r="D20" i="3"/>
  <c r="G20" i="2"/>
  <c r="D19" i="2"/>
  <c r="E19" i="2"/>
  <c r="G19" i="2"/>
  <c r="F19" i="2"/>
  <c r="D20" i="2"/>
  <c r="H48" i="7" l="1"/>
  <c r="I46" i="7"/>
  <c r="H47" i="7"/>
  <c r="G19" i="6"/>
  <c r="G18" i="6"/>
  <c r="Q20" i="5"/>
  <c r="AS39" i="5" s="1"/>
  <c r="Q19" i="5"/>
  <c r="AS38" i="5" s="1"/>
  <c r="I48" i="7" l="1"/>
  <c r="I47" i="7"/>
</calcChain>
</file>

<file path=xl/sharedStrings.xml><?xml version="1.0" encoding="utf-8"?>
<sst xmlns="http://schemas.openxmlformats.org/spreadsheetml/2006/main" count="318" uniqueCount="160">
  <si>
    <t>Table  3.1 : Yearwise Production of Primary Energy Resources in Physical Units</t>
  </si>
  <si>
    <t>Year</t>
  </si>
  <si>
    <t>Coal
 (Million Tonnes)</t>
  </si>
  <si>
    <t>Lignite (Million Tonnes)</t>
  </si>
  <si>
    <t>Crude Oil (Million Tonnes)</t>
  </si>
  <si>
    <t>Natural Gas # (Billion Cubic Metres)</t>
  </si>
  <si>
    <t>Electricity*   (GWh)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</si>
  <si>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</si>
  <si>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</si>
  <si>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</si>
  <si>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</si>
  <si>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</si>
  <si>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</si>
  <si>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</si>
  <si>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</si>
  <si>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</si>
  <si>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</si>
  <si>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</si>
  <si>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</si>
  <si>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2023-24(P)</t>
  </si>
  <si>
    <t>Growth rate of 2023-24 over 2022-23 (%)</t>
  </si>
  <si>
    <t>CAGR 2014-15 to 2023-24(%)</t>
  </si>
  <si>
    <t>(P): Provisional</t>
  </si>
  <si>
    <t># For Natural Gas Gross Production is reported</t>
  </si>
  <si>
    <t>* Electricity from Hydro, Nuclear and other Renewable energy sources (Utility)</t>
  </si>
  <si>
    <t>Sources:</t>
  </si>
  <si>
    <t xml:space="preserve">1.   Ministry of Coal </t>
  </si>
  <si>
    <t>2.  Ministry of Petroleum &amp; Natural Gas</t>
  </si>
  <si>
    <t>3.  Central  Electricity  Authority</t>
  </si>
  <si>
    <t xml:space="preserve">Table 3.2 : Yearwise Production of Primary Energy Resources in Energy Units                  </t>
  </si>
  <si>
    <t xml:space="preserve">                     (in Petajoules) @ </t>
  </si>
  <si>
    <t xml:space="preserve">Coal  </t>
  </si>
  <si>
    <t>Lignite</t>
  </si>
  <si>
    <t>Crude Oil</t>
  </si>
  <si>
    <t>Natural Gas</t>
  </si>
  <si>
    <t>Electricity *</t>
  </si>
  <si>
    <t>Total</t>
  </si>
  <si>
    <t>7= 2 to 6</t>
  </si>
  <si>
    <t xml:space="preserve">2019-20 </t>
  </si>
  <si>
    <t>2023-24 (P)</t>
  </si>
  <si>
    <t>CAGR 2014-15  to 2023-24(%)</t>
  </si>
  <si>
    <t>* Electricity from hydro, Nuclear and other Renwable energy  sources (utility)</t>
  </si>
  <si>
    <t xml:space="preserve">@ Conversion factors have been applied to convert production of primary resources of  energy into petajoules </t>
  </si>
  <si>
    <t>1.   Ministry of Coal</t>
  </si>
  <si>
    <t>Coal</t>
  </si>
  <si>
    <t>Electricity(Hydro, Nuclear and ORS)</t>
  </si>
  <si>
    <t>2006-07</t>
  </si>
  <si>
    <t>2007-08</t>
  </si>
  <si>
    <t>2008-09</t>
  </si>
  <si>
    <t>2009-10</t>
  </si>
  <si>
    <t>2010-11</t>
  </si>
  <si>
    <t>2015-16(p)</t>
  </si>
  <si>
    <t>Table  3.3 : Yearwise Production of Coal - Typewise and Sectorwise</t>
  </si>
  <si>
    <t xml:space="preserve">                                        ( Million Tonnes)</t>
  </si>
  <si>
    <t>Public</t>
  </si>
  <si>
    <t>Private</t>
  </si>
  <si>
    <t>Coking</t>
  </si>
  <si>
    <t>Non-coking</t>
  </si>
  <si>
    <t>4=2+3</t>
  </si>
  <si>
    <t>7=5+6</t>
  </si>
  <si>
    <t>Source :  Ministry of Coal</t>
  </si>
  <si>
    <t>Table 3.3 A: Grade Wise Production of Coking Coal by Sector during 2022-23  &amp; 2023-24</t>
  </si>
  <si>
    <t>(Million Tonnes)</t>
  </si>
  <si>
    <t>Grade of Coaking Coal</t>
  </si>
  <si>
    <t xml:space="preserve">Private </t>
  </si>
  <si>
    <t xml:space="preserve">All India </t>
  </si>
  <si>
    <t xml:space="preserve"> Change in production (%)</t>
  </si>
  <si>
    <t>Steel-I</t>
  </si>
  <si>
    <t>-</t>
  </si>
  <si>
    <t>Steel-II</t>
  </si>
  <si>
    <t>SC-1</t>
  </si>
  <si>
    <t>Wash-I</t>
  </si>
  <si>
    <t>Wash-II</t>
  </si>
  <si>
    <t>Wash-III</t>
  </si>
  <si>
    <t>Wash-IV</t>
  </si>
  <si>
    <t>Wash-V</t>
  </si>
  <si>
    <t>Wash-VI</t>
  </si>
  <si>
    <t>Washery Feed</t>
  </si>
  <si>
    <t>SLV1</t>
  </si>
  <si>
    <t>All India Total</t>
  </si>
  <si>
    <t>Met.Coal</t>
  </si>
  <si>
    <t>Non Met</t>
  </si>
  <si>
    <t>Source: Ministry of Coal</t>
  </si>
  <si>
    <t>Table 3.3 B: Grade Wise Production of Non-Coking Coal by Sector during 2022-23 &amp; 2023-24</t>
  </si>
  <si>
    <t>( Million Tonnes)</t>
  </si>
  <si>
    <t>Grade of Non-  Coaking Coal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</si>
  <si>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</si>
  <si>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</si>
  <si>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</si>
  <si>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</si>
  <si>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</si>
  <si>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</si>
  <si>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</si>
  <si>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</si>
  <si>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</si>
  <si>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</si>
  <si>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</si>
  <si>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</si>
  <si>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</si>
  <si>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</si>
  <si>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</si>
  <si>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</si>
  <si>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</si>
  <si>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UNG</t>
  </si>
  <si>
    <t>Source: Ministry of Caol</t>
  </si>
  <si>
    <t xml:space="preserve">Table  3.4 :  Yearwise Domestic Production of  Petroleum  Products                                                    </t>
  </si>
  <si>
    <t xml:space="preserve"> (Million Tonnes)</t>
  </si>
  <si>
    <t>Light distillates</t>
  </si>
  <si>
    <t>Middle distillates</t>
  </si>
  <si>
    <t>Heavy ends</t>
  </si>
  <si>
    <t>Others*</t>
  </si>
  <si>
    <t>LPG</t>
  </si>
  <si>
    <t>Petrol/MG</t>
  </si>
  <si>
    <t>Naphtha</t>
  </si>
  <si>
    <t xml:space="preserve">Kerosene </t>
  </si>
  <si>
    <t>ATF</t>
  </si>
  <si>
    <t>HSD</t>
  </si>
  <si>
    <t>LDO</t>
  </si>
  <si>
    <t>Fuel oil</t>
  </si>
  <si>
    <t>Lubes</t>
  </si>
  <si>
    <t>Pet. Coke</t>
  </si>
  <si>
    <t>Bitumen</t>
  </si>
  <si>
    <t xml:space="preserve">17
 </t>
  </si>
  <si>
    <t>Growth rate of 2023-24 over 2022-23(%)</t>
  </si>
  <si>
    <t>CAGR 2014-15 to 2023-24 (%)</t>
  </si>
  <si>
    <t>LPG=Liquified Petroleum Gas, MG= Motor Gasoline, ATF= Aviation Turbine Fuel,</t>
  </si>
  <si>
    <t xml:space="preserve">     Lubes= Lubricant, Pet.Coke= Petroleum Coke</t>
  </si>
  <si>
    <t>* Others include VGO, Benzene, MTO, CBFS, Sulphur, Waxes, MTBE &amp; Reformate, etc.</t>
  </si>
  <si>
    <t xml:space="preserve">Source : Ministry of Petroleum &amp; Natural Gas.     </t>
  </si>
  <si>
    <t>CAGR difference is due to number of years as taken in denominator  by PO&amp;NG and MoSPI</t>
  </si>
  <si>
    <t>Table  3.5 : Yearwise Gross and Net Production of Natural Gas</t>
  </si>
  <si>
    <t xml:space="preserve">                                (in Billion Cubic Metres)</t>
  </si>
  <si>
    <t>Gross Production</t>
  </si>
  <si>
    <t>Internal Consumption</t>
  </si>
  <si>
    <t>Flared</t>
  </si>
  <si>
    <t>Losses</t>
  </si>
  <si>
    <t>Net Production
(For Consumption)</t>
  </si>
  <si>
    <t>Net Production   
 ( For Sales)</t>
  </si>
  <si>
    <t>6=2-4-5</t>
  </si>
  <si>
    <t>7 = 6 - 3</t>
  </si>
  <si>
    <t>(P) : Provisional</t>
  </si>
  <si>
    <t>Total may not tally due to rounding off.</t>
  </si>
  <si>
    <t xml:space="preserve">Table 3.6 (A): Yearwise Gross Generation of Electricity from Utilities </t>
  </si>
  <si>
    <t>(Giga Watt hour=10^6  Kilo Watt hour)</t>
  </si>
  <si>
    <t>Utilities</t>
  </si>
  <si>
    <t>Thermal</t>
  </si>
  <si>
    <t>Large Hydro</t>
  </si>
  <si>
    <t>Nuclear</t>
  </si>
  <si>
    <t>RES*</t>
  </si>
  <si>
    <t>Steam</t>
  </si>
  <si>
    <t>Diesel</t>
  </si>
  <si>
    <t>Gas</t>
  </si>
  <si>
    <t xml:space="preserve"> (P):Provisional</t>
  </si>
  <si>
    <t>* RES: Comprising of Solar, Wind, Bio-Power and Small Hydro Power</t>
  </si>
  <si>
    <t xml:space="preserve">Source : Central Electricity Authority.        </t>
  </si>
  <si>
    <t xml:space="preserve">Table 3.6 (B) : Yearwise Gross Generation of Electricity from Non-Utilities </t>
  </si>
  <si>
    <t>(Giga Watt hour= 10^6 x Kilo Watt hour)</t>
  </si>
  <si>
    <t>Non-Utilities</t>
  </si>
  <si>
    <t>Grand Total</t>
  </si>
  <si>
    <t xml:space="preserve"> (P):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</si>
</sst>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_(* #,##0_);_(* \(#,##0\);_(* &quot;-&quot;??_);_(@_)"/>
    <numFmt numFmtId="167" formatCode="_ * #,##0_ ;_ * \-#,##0_ ;_ * &quot;-&quot;??_ ;_ @_ "/>
    <numFmt numFmtId="168" formatCode="_ * #,##0.000000000000_ ;_ * \-#,##0.000000000000_ ;_ * &quot;-&quot;??_ ;_ @_ "/>
    <numFmt numFmtId="169" formatCode="0.000000"/>
    <numFmt numFmtId="170" formatCode="#,##0.000"/>
    <numFmt numFmtId="171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11"/>
      <color theme="1"/>
      <name val="Calibri"/>
      <family val="2"/>
      <scheme val="minor"/>
    </font>
    <font>
      <i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3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name val="Arial"/>
      <family val="2"/>
    </font>
    <font>
      <b/>
      <sz val="16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0" fontId="33" fillId="0" borderId="0"/>
    <xf numFmtId="164" fontId="27" fillId="0" borderId="0" applyFont="0" applyFill="0" applyBorder="0" applyAlignment="0" applyProtection="0"/>
  </cellStyleXfs>
  <cellXfs count="329">
    <xf numFmtId="0" fontId="0" fillId="0" borderId="0" xfId="0"/>
    <xf numFmtId="0" fontId="4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3" borderId="8" xfId="0" applyFont="1" applyFill="1" applyBorder="1" applyAlignment="1">
      <alignment horizontal="center"/>
    </xf>
    <xf numFmtId="2" fontId="0" fillId="0" borderId="0" xfId="0" applyNumberFormat="1"/>
    <xf numFmtId="0" fontId="4" fillId="4" borderId="0" xfId="0" applyFont="1" applyFill="1" applyAlignment="1">
      <alignment horizontal="center" vertical="center" wrapText="1"/>
    </xf>
    <xf numFmtId="0" fontId="6" fillId="3" borderId="1" xfId="0" applyFont="1" applyFill="1" applyBorder="1"/>
    <xf numFmtId="2" fontId="7" fillId="3" borderId="7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165" fontId="0" fillId="0" borderId="0" xfId="0" applyNumberFormat="1"/>
    <xf numFmtId="0" fontId="6" fillId="3" borderId="9" xfId="0" applyFont="1" applyFill="1" applyBorder="1"/>
    <xf numFmtId="2" fontId="7" fillId="3" borderId="10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2" fontId="7" fillId="3" borderId="10" xfId="1" applyNumberFormat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horizontal="center" vertical="center"/>
    </xf>
    <xf numFmtId="0" fontId="6" fillId="3" borderId="11" xfId="0" applyFont="1" applyFill="1" applyBorder="1"/>
    <xf numFmtId="2" fontId="7" fillId="3" borderId="12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2" fontId="4" fillId="3" borderId="11" xfId="1" applyNumberFormat="1" applyFont="1" applyFill="1" applyBorder="1" applyAlignment="1">
      <alignment horizontal="center" vertical="center"/>
    </xf>
    <xf numFmtId="2" fontId="4" fillId="4" borderId="0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2" borderId="2" xfId="0" applyFill="1" applyBorder="1"/>
    <xf numFmtId="0" fontId="6" fillId="2" borderId="2" xfId="0" applyFont="1" applyFill="1" applyBorder="1"/>
    <xf numFmtId="3" fontId="6" fillId="2" borderId="3" xfId="0" applyNumberFormat="1" applyFont="1" applyFill="1" applyBorder="1"/>
    <xf numFmtId="0" fontId="7" fillId="2" borderId="9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/>
    <xf numFmtId="0" fontId="6" fillId="2" borderId="0" xfId="0" applyFont="1" applyFill="1"/>
    <xf numFmtId="3" fontId="6" fillId="2" borderId="12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9" xfId="0" applyFont="1" applyFill="1" applyBorder="1"/>
    <xf numFmtId="0" fontId="10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6" fillId="2" borderId="5" xfId="0" applyFont="1" applyFill="1" applyBorder="1"/>
    <xf numFmtId="3" fontId="6" fillId="2" borderId="6" xfId="0" applyNumberFormat="1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2" fontId="4" fillId="0" borderId="0" xfId="1" applyNumberFormat="1" applyFont="1" applyBorder="1" applyAlignment="1">
      <alignment horizontal="right" vertical="center"/>
    </xf>
    <xf numFmtId="0" fontId="13" fillId="0" borderId="0" xfId="0" applyFont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3" fontId="6" fillId="4" borderId="0" xfId="0" applyNumberFormat="1" applyFont="1" applyFill="1"/>
    <xf numFmtId="43" fontId="6" fillId="3" borderId="7" xfId="1" applyNumberFormat="1" applyFont="1" applyFill="1" applyBorder="1" applyAlignment="1">
      <alignment horizontal="left"/>
    </xf>
    <xf numFmtId="166" fontId="7" fillId="3" borderId="7" xfId="1" applyNumberFormat="1" applyFont="1" applyFill="1" applyBorder="1" applyAlignment="1">
      <alignment horizontal="center" vertical="center"/>
    </xf>
    <xf numFmtId="43" fontId="6" fillId="3" borderId="10" xfId="1" applyNumberFormat="1" applyFont="1" applyFill="1" applyBorder="1" applyAlignment="1">
      <alignment horizontal="left"/>
    </xf>
    <xf numFmtId="166" fontId="7" fillId="3" borderId="10" xfId="1" applyNumberFormat="1" applyFont="1" applyFill="1" applyBorder="1" applyAlignment="1">
      <alignment horizontal="center" vertical="center"/>
    </xf>
    <xf numFmtId="43" fontId="6" fillId="4" borderId="0" xfId="1" quotePrefix="1" applyNumberFormat="1" applyFont="1" applyFill="1" applyBorder="1" applyAlignment="1">
      <alignment horizontal="center"/>
    </xf>
    <xf numFmtId="43" fontId="6" fillId="4" borderId="0" xfId="1" applyNumberFormat="1" applyFont="1" applyFill="1" applyBorder="1" applyAlignment="1">
      <alignment horizontal="center"/>
    </xf>
    <xf numFmtId="167" fontId="0" fillId="0" borderId="0" xfId="0" applyNumberFormat="1"/>
    <xf numFmtId="1" fontId="6" fillId="0" borderId="0" xfId="1" applyNumberFormat="1" applyFont="1" applyBorder="1" applyAlignment="1">
      <alignment horizontal="right" vertical="center"/>
    </xf>
    <xf numFmtId="1" fontId="6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2" fontId="6" fillId="0" borderId="0" xfId="1" applyNumberFormat="1" applyFont="1" applyBorder="1" applyAlignment="1">
      <alignment horizontal="right" vertical="center"/>
    </xf>
    <xf numFmtId="43" fontId="6" fillId="3" borderId="9" xfId="1" applyNumberFormat="1" applyFont="1" applyFill="1" applyBorder="1" applyAlignment="1"/>
    <xf numFmtId="166" fontId="7" fillId="3" borderId="9" xfId="1" applyNumberFormat="1" applyFont="1" applyFill="1" applyBorder="1" applyAlignment="1">
      <alignment horizontal="center" vertical="center"/>
    </xf>
    <xf numFmtId="43" fontId="6" fillId="3" borderId="11" xfId="1" applyNumberFormat="1" applyFont="1" applyFill="1" applyBorder="1" applyAlignment="1"/>
    <xf numFmtId="166" fontId="7" fillId="3" borderId="11" xfId="1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2" fontId="4" fillId="3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66" fontId="7" fillId="2" borderId="0" xfId="1" applyNumberFormat="1" applyFont="1" applyFill="1" applyBorder="1" applyAlignment="1">
      <alignment horizontal="center"/>
    </xf>
    <xf numFmtId="166" fontId="7" fillId="2" borderId="12" xfId="1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12" xfId="0" applyFont="1" applyFill="1" applyBorder="1"/>
    <xf numFmtId="0" fontId="8" fillId="2" borderId="9" xfId="0" applyFont="1" applyFill="1" applyBorder="1" applyAlignment="1">
      <alignment horizontal="right"/>
    </xf>
    <xf numFmtId="0" fontId="8" fillId="2" borderId="0" xfId="0" applyFont="1" applyFill="1"/>
    <xf numFmtId="0" fontId="14" fillId="2" borderId="0" xfId="0" applyFont="1" applyFill="1"/>
    <xf numFmtId="0" fontId="8" fillId="2" borderId="9" xfId="0" applyFont="1" applyFill="1" applyBorder="1"/>
    <xf numFmtId="0" fontId="8" fillId="2" borderId="4" xfId="0" applyFont="1" applyFill="1" applyBorder="1"/>
    <xf numFmtId="0" fontId="8" fillId="2" borderId="5" xfId="0" applyFont="1" applyFill="1" applyBorder="1" applyAlignment="1">
      <alignment vertical="center"/>
    </xf>
    <xf numFmtId="0" fontId="14" fillId="2" borderId="5" xfId="0" applyFont="1" applyFill="1" applyBorder="1"/>
    <xf numFmtId="0" fontId="8" fillId="2" borderId="5" xfId="0" applyFont="1" applyFill="1" applyBorder="1"/>
    <xf numFmtId="0" fontId="7" fillId="2" borderId="6" xfId="0" applyFont="1" applyFill="1" applyBorder="1"/>
    <xf numFmtId="0" fontId="9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6" fillId="4" borderId="0" xfId="0" applyNumberFormat="1" applyFont="1" applyFill="1" applyAlignment="1">
      <alignment horizontal="right"/>
    </xf>
    <xf numFmtId="2" fontId="6" fillId="4" borderId="0" xfId="0" applyNumberFormat="1" applyFont="1" applyFill="1"/>
    <xf numFmtId="4" fontId="6" fillId="4" borderId="0" xfId="0" applyNumberFormat="1" applyFont="1" applyFill="1"/>
    <xf numFmtId="0" fontId="6" fillId="4" borderId="0" xfId="0" applyFont="1" applyFill="1"/>
    <xf numFmtId="2" fontId="6" fillId="0" borderId="0" xfId="1" applyNumberFormat="1" applyFont="1" applyFill="1" applyBorder="1" applyAlignment="1">
      <alignment horizontal="right" vertical="center"/>
    </xf>
    <xf numFmtId="0" fontId="0" fillId="0" borderId="8" xfId="0" applyBorder="1"/>
    <xf numFmtId="0" fontId="0" fillId="0" borderId="8" xfId="0" applyBorder="1" applyAlignment="1">
      <alignment wrapText="1"/>
    </xf>
    <xf numFmtId="0" fontId="6" fillId="4" borderId="8" xfId="0" applyFont="1" applyFill="1" applyBorder="1"/>
    <xf numFmtId="43" fontId="6" fillId="4" borderId="8" xfId="1" applyNumberFormat="1" applyFont="1" applyFill="1" applyBorder="1" applyAlignment="1">
      <alignment horizontal="center"/>
    </xf>
    <xf numFmtId="43" fontId="6" fillId="4" borderId="8" xfId="1" quotePrefix="1" applyNumberFormat="1" applyFont="1" applyFill="1" applyBorder="1" applyAlignment="1">
      <alignment horizontal="center"/>
    </xf>
    <xf numFmtId="2" fontId="6" fillId="4" borderId="9" xfId="0" applyNumberFormat="1" applyFont="1" applyFill="1" applyBorder="1"/>
    <xf numFmtId="2" fontId="6" fillId="0" borderId="9" xfId="1" applyNumberFormat="1" applyFont="1" applyBorder="1" applyAlignment="1">
      <alignment horizontal="right" vertical="center"/>
    </xf>
    <xf numFmtId="43" fontId="6" fillId="4" borderId="8" xfId="0" applyNumberFormat="1" applyFont="1" applyFill="1" applyBorder="1"/>
    <xf numFmtId="43" fontId="6" fillId="0" borderId="8" xfId="0" applyNumberFormat="1" applyFont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center"/>
    </xf>
    <xf numFmtId="2" fontId="7" fillId="3" borderId="10" xfId="1" applyNumberFormat="1" applyFont="1" applyFill="1" applyBorder="1" applyAlignment="1">
      <alignment horizontal="center"/>
    </xf>
    <xf numFmtId="2" fontId="7" fillId="3" borderId="12" xfId="1" applyNumberFormat="1" applyFont="1" applyFill="1" applyBorder="1" applyAlignment="1">
      <alignment horizontal="center"/>
    </xf>
    <xf numFmtId="43" fontId="7" fillId="3" borderId="7" xfId="1" applyNumberFormat="1" applyFont="1" applyFill="1" applyBorder="1" applyAlignment="1">
      <alignment horizontal="center"/>
    </xf>
    <xf numFmtId="43" fontId="7" fillId="3" borderId="10" xfId="1" applyNumberFormat="1" applyFont="1" applyFill="1" applyBorder="1" applyAlignment="1">
      <alignment horizontal="center"/>
    </xf>
    <xf numFmtId="169" fontId="0" fillId="0" borderId="0" xfId="0" applyNumberFormat="1"/>
    <xf numFmtId="2" fontId="7" fillId="3" borderId="12" xfId="0" applyNumberFormat="1" applyFont="1" applyFill="1" applyBorder="1" applyAlignment="1">
      <alignment horizontal="center"/>
    </xf>
    <xf numFmtId="43" fontId="6" fillId="3" borderId="6" xfId="1" applyNumberFormat="1" applyFont="1" applyFill="1" applyBorder="1" applyAlignment="1">
      <alignment horizontal="left"/>
    </xf>
    <xf numFmtId="2" fontId="7" fillId="3" borderId="0" xfId="1" applyNumberFormat="1" applyFont="1" applyFill="1" applyBorder="1" applyAlignment="1">
      <alignment horizontal="center"/>
    </xf>
    <xf numFmtId="2" fontId="7" fillId="3" borderId="11" xfId="1" applyNumberFormat="1" applyFont="1" applyFill="1" applyBorder="1" applyAlignment="1">
      <alignment horizontal="center"/>
    </xf>
    <xf numFmtId="2" fontId="4" fillId="3" borderId="6" xfId="1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15" fillId="2" borderId="2" xfId="0" applyFont="1" applyFill="1" applyBorder="1"/>
    <xf numFmtId="2" fontId="4" fillId="2" borderId="2" xfId="1" applyNumberFormat="1" applyFont="1" applyFill="1" applyBorder="1" applyAlignment="1">
      <alignment horizontal="right" vertical="center"/>
    </xf>
    <xf numFmtId="2" fontId="16" fillId="2" borderId="2" xfId="1" applyNumberFormat="1" applyFont="1" applyFill="1" applyBorder="1" applyAlignment="1">
      <alignment horizontal="right" vertical="center"/>
    </xf>
    <xf numFmtId="2" fontId="16" fillId="2" borderId="3" xfId="1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15" fillId="2" borderId="5" xfId="0" applyFont="1" applyFill="1" applyBorder="1"/>
    <xf numFmtId="166" fontId="17" fillId="2" borderId="5" xfId="1" applyNumberFormat="1" applyFont="1" applyFill="1" applyBorder="1" applyAlignment="1">
      <alignment horizontal="center"/>
    </xf>
    <xf numFmtId="166" fontId="17" fillId="2" borderId="6" xfId="1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left"/>
    </xf>
    <xf numFmtId="0" fontId="20" fillId="2" borderId="0" xfId="0" applyFont="1" applyFill="1" applyAlignment="1">
      <alignment horizontal="right"/>
    </xf>
    <xf numFmtId="0" fontId="22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left" vertical="center"/>
    </xf>
    <xf numFmtId="2" fontId="24" fillId="3" borderId="7" xfId="0" applyNumberFormat="1" applyFont="1" applyFill="1" applyBorder="1" applyAlignment="1">
      <alignment horizontal="center"/>
    </xf>
    <xf numFmtId="2" fontId="24" fillId="3" borderId="0" xfId="0" applyNumberFormat="1" applyFont="1" applyFill="1" applyAlignment="1">
      <alignment horizontal="center"/>
    </xf>
    <xf numFmtId="2" fontId="24" fillId="3" borderId="1" xfId="0" applyNumberFormat="1" applyFont="1" applyFill="1" applyBorder="1" applyAlignment="1">
      <alignment horizontal="center"/>
    </xf>
    <xf numFmtId="2" fontId="24" fillId="3" borderId="10" xfId="0" applyNumberFormat="1" applyFont="1" applyFill="1" applyBorder="1" applyAlignment="1">
      <alignment horizontal="center"/>
    </xf>
    <xf numFmtId="2" fontId="24" fillId="3" borderId="9" xfId="0" applyNumberFormat="1" applyFont="1" applyFill="1" applyBorder="1" applyAlignment="1">
      <alignment horizontal="center"/>
    </xf>
    <xf numFmtId="2" fontId="24" fillId="3" borderId="11" xfId="0" applyNumberFormat="1" applyFont="1" applyFill="1" applyBorder="1" applyAlignment="1">
      <alignment horizontal="center"/>
    </xf>
    <xf numFmtId="2" fontId="24" fillId="3" borderId="4" xfId="0" applyNumberFormat="1" applyFont="1" applyFill="1" applyBorder="1" applyAlignment="1">
      <alignment horizontal="center"/>
    </xf>
    <xf numFmtId="0" fontId="22" fillId="3" borderId="8" xfId="0" applyFont="1" applyFill="1" applyBorder="1" applyAlignment="1">
      <alignment horizontal="left" vertical="center"/>
    </xf>
    <xf numFmtId="2" fontId="22" fillId="3" borderId="8" xfId="0" applyNumberFormat="1" applyFont="1" applyFill="1" applyBorder="1" applyAlignment="1">
      <alignment horizontal="center" vertical="center"/>
    </xf>
    <xf numFmtId="2" fontId="23" fillId="3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/>
    <xf numFmtId="2" fontId="11" fillId="2" borderId="0" xfId="1" applyNumberFormat="1" applyFont="1" applyFill="1" applyBorder="1" applyAlignment="1">
      <alignment horizontal="right" vertical="center"/>
    </xf>
    <xf numFmtId="2" fontId="16" fillId="2" borderId="0" xfId="1" applyNumberFormat="1" applyFont="1" applyFill="1" applyBorder="1" applyAlignment="1">
      <alignment horizontal="right" vertical="center"/>
    </xf>
    <xf numFmtId="2" fontId="16" fillId="2" borderId="12" xfId="1" applyNumberFormat="1" applyFont="1" applyFill="1" applyBorder="1" applyAlignment="1">
      <alignment horizontal="right" vertical="center"/>
    </xf>
    <xf numFmtId="165" fontId="20" fillId="2" borderId="5" xfId="0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3" fillId="3" borderId="10" xfId="0" applyFont="1" applyFill="1" applyBorder="1" applyAlignment="1">
      <alignment horizontal="center"/>
    </xf>
    <xf numFmtId="2" fontId="26" fillId="3" borderId="1" xfId="3" applyNumberFormat="1" applyFont="1" applyFill="1" applyBorder="1" applyAlignment="1">
      <alignment horizontal="center" vertical="center"/>
    </xf>
    <xf numFmtId="2" fontId="26" fillId="3" borderId="7" xfId="0" applyNumberFormat="1" applyFont="1" applyFill="1" applyBorder="1" applyAlignment="1">
      <alignment horizontal="center" vertical="center"/>
    </xf>
    <xf numFmtId="2" fontId="26" fillId="3" borderId="12" xfId="0" quotePrefix="1" applyNumberFormat="1" applyFont="1" applyFill="1" applyBorder="1" applyAlignment="1">
      <alignment horizontal="center" vertical="center"/>
    </xf>
    <xf numFmtId="2" fontId="26" fillId="3" borderId="12" xfId="0" applyNumberFormat="1" applyFont="1" applyFill="1" applyBorder="1" applyAlignment="1">
      <alignment horizontal="center" vertical="center"/>
    </xf>
    <xf numFmtId="2" fontId="23" fillId="3" borderId="10" xfId="2" quotePrefix="1" applyNumberFormat="1" applyFont="1" applyFill="1" applyBorder="1" applyAlignment="1">
      <alignment horizontal="center" vertical="center"/>
    </xf>
    <xf numFmtId="2" fontId="26" fillId="3" borderId="9" xfId="3" applyNumberFormat="1" applyFont="1" applyFill="1" applyBorder="1" applyAlignment="1">
      <alignment horizontal="center" vertical="center"/>
    </xf>
    <xf numFmtId="2" fontId="26" fillId="3" borderId="10" xfId="0" quotePrefix="1" applyNumberFormat="1" applyFont="1" applyFill="1" applyBorder="1" applyAlignment="1">
      <alignment horizontal="center" vertical="center"/>
    </xf>
    <xf numFmtId="2" fontId="26" fillId="3" borderId="10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/>
    </xf>
    <xf numFmtId="2" fontId="26" fillId="3" borderId="4" xfId="3" applyNumberFormat="1" applyFont="1" applyFill="1" applyBorder="1" applyAlignment="1">
      <alignment horizontal="center" vertical="center"/>
    </xf>
    <xf numFmtId="2" fontId="26" fillId="3" borderId="11" xfId="0" quotePrefix="1" applyNumberFormat="1" applyFont="1" applyFill="1" applyBorder="1" applyAlignment="1">
      <alignment horizontal="center" vertical="center"/>
    </xf>
    <xf numFmtId="2" fontId="22" fillId="3" borderId="4" xfId="0" applyNumberFormat="1" applyFont="1" applyFill="1" applyBorder="1" applyAlignment="1">
      <alignment horizontal="center" vertical="center"/>
    </xf>
    <xf numFmtId="2" fontId="22" fillId="3" borderId="15" xfId="0" applyNumberFormat="1" applyFont="1" applyFill="1" applyBorder="1" applyAlignment="1">
      <alignment horizontal="center" vertical="center"/>
    </xf>
    <xf numFmtId="2" fontId="23" fillId="3" borderId="8" xfId="2" applyNumberFormat="1" applyFont="1" applyFill="1" applyBorder="1" applyAlignment="1">
      <alignment horizontal="center" vertical="center"/>
    </xf>
    <xf numFmtId="0" fontId="26" fillId="2" borderId="9" xfId="0" applyFont="1" applyFill="1" applyBorder="1"/>
    <xf numFmtId="0" fontId="28" fillId="2" borderId="0" xfId="0" applyFont="1" applyFill="1"/>
    <xf numFmtId="2" fontId="21" fillId="2" borderId="0" xfId="1" applyNumberFormat="1" applyFont="1" applyFill="1" applyBorder="1" applyAlignment="1">
      <alignment horizontal="right" vertical="center"/>
    </xf>
    <xf numFmtId="2" fontId="29" fillId="2" borderId="0" xfId="1" applyNumberFormat="1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horizontal="right"/>
    </xf>
    <xf numFmtId="0" fontId="30" fillId="2" borderId="5" xfId="0" applyFont="1" applyFill="1" applyBorder="1" applyAlignment="1">
      <alignment horizontal="right"/>
    </xf>
    <xf numFmtId="0" fontId="30" fillId="2" borderId="6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1" fillId="2" borderId="9" xfId="0" applyFont="1" applyFill="1" applyBorder="1"/>
    <xf numFmtId="0" fontId="3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6" fillId="3" borderId="10" xfId="1" applyNumberFormat="1" applyFont="1" applyFill="1" applyBorder="1" applyAlignment="1"/>
    <xf numFmtId="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6" fillId="4" borderId="0" xfId="1" applyNumberFormat="1" applyFont="1" applyFill="1" applyBorder="1" applyAlignment="1">
      <alignment horizontal="center"/>
    </xf>
    <xf numFmtId="2" fontId="6" fillId="3" borderId="10" xfId="0" applyNumberFormat="1" applyFont="1" applyFill="1" applyBorder="1"/>
    <xf numFmtId="2" fontId="4" fillId="3" borderId="15" xfId="1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15" fillId="2" borderId="0" xfId="0" applyFont="1" applyFill="1"/>
    <xf numFmtId="166" fontId="7" fillId="2" borderId="0" xfId="1" applyNumberFormat="1" applyFont="1" applyFill="1" applyBorder="1" applyAlignment="1">
      <alignment horizontal="left" vertical="top"/>
    </xf>
    <xf numFmtId="166" fontId="6" fillId="2" borderId="0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>
      <alignment horizontal="center"/>
    </xf>
    <xf numFmtId="0" fontId="24" fillId="2" borderId="5" xfId="0" applyFont="1" applyFill="1" applyBorder="1"/>
    <xf numFmtId="166" fontId="6" fillId="2" borderId="5" xfId="1" applyNumberFormat="1" applyFont="1" applyFill="1" applyBorder="1" applyAlignment="1">
      <alignment horizontal="center"/>
    </xf>
    <xf numFmtId="166" fontId="6" fillId="2" borderId="6" xfId="1" applyNumberFormat="1" applyFont="1" applyFill="1" applyBorder="1" applyAlignment="1">
      <alignment horizontal="center"/>
    </xf>
    <xf numFmtId="2" fontId="2" fillId="5" borderId="0" xfId="0" applyNumberFormat="1" applyFont="1" applyFill="1"/>
    <xf numFmtId="0" fontId="2" fillId="5" borderId="0" xfId="0" applyFont="1" applyFill="1"/>
    <xf numFmtId="0" fontId="0" fillId="5" borderId="0" xfId="0" applyFill="1"/>
    <xf numFmtId="0" fontId="32" fillId="0" borderId="0" xfId="0" applyFont="1"/>
    <xf numFmtId="0" fontId="4" fillId="3" borderId="8" xfId="0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/>
    <xf numFmtId="2" fontId="6" fillId="3" borderId="7" xfId="1" applyNumberFormat="1" applyFont="1" applyFill="1" applyBorder="1" applyAlignment="1">
      <alignment horizontal="center"/>
    </xf>
    <xf numFmtId="4" fontId="0" fillId="0" borderId="0" xfId="0" applyNumberFormat="1"/>
    <xf numFmtId="2" fontId="6" fillId="3" borderId="9" xfId="0" applyNumberFormat="1" applyFont="1" applyFill="1" applyBorder="1"/>
    <xf numFmtId="2" fontId="7" fillId="3" borderId="9" xfId="0" applyNumberFormat="1" applyFont="1" applyFill="1" applyBorder="1" applyAlignment="1">
      <alignment horizontal="center"/>
    </xf>
    <xf numFmtId="2" fontId="6" fillId="3" borderId="6" xfId="0" applyNumberFormat="1" applyFont="1" applyFill="1" applyBorder="1"/>
    <xf numFmtId="2" fontId="7" fillId="3" borderId="11" xfId="0" applyNumberFormat="1" applyFont="1" applyFill="1" applyBorder="1" applyAlignment="1">
      <alignment horizontal="center"/>
    </xf>
    <xf numFmtId="2" fontId="22" fillId="3" borderId="11" xfId="1" applyNumberFormat="1" applyFont="1" applyFill="1" applyBorder="1" applyAlignment="1">
      <alignment horizontal="center" vertical="center"/>
    </xf>
    <xf numFmtId="2" fontId="22" fillId="3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2" fontId="23" fillId="2" borderId="2" xfId="4" quotePrefix="1" applyNumberFormat="1" applyFont="1" applyFill="1" applyBorder="1"/>
    <xf numFmtId="2" fontId="23" fillId="2" borderId="2" xfId="4" applyNumberFormat="1" applyFont="1" applyFill="1" applyBorder="1"/>
    <xf numFmtId="2" fontId="26" fillId="2" borderId="2" xfId="4" applyNumberFormat="1" applyFont="1" applyFill="1" applyBorder="1" applyAlignment="1">
      <alignment horizontal="right"/>
    </xf>
    <xf numFmtId="2" fontId="26" fillId="2" borderId="2" xfId="4" applyNumberFormat="1" applyFont="1" applyFill="1" applyBorder="1"/>
    <xf numFmtId="2" fontId="21" fillId="2" borderId="3" xfId="4" applyNumberFormat="1" applyFont="1" applyFill="1" applyBorder="1" applyAlignment="1">
      <alignment horizontal="right"/>
    </xf>
    <xf numFmtId="2" fontId="26" fillId="2" borderId="9" xfId="4" applyNumberFormat="1" applyFont="1" applyFill="1" applyBorder="1" applyAlignment="1">
      <alignment horizontal="left"/>
    </xf>
    <xf numFmtId="0" fontId="23" fillId="2" borderId="0" xfId="0" applyFont="1" applyFill="1" applyAlignment="1">
      <alignment vertical="center"/>
    </xf>
    <xf numFmtId="0" fontId="23" fillId="2" borderId="0" xfId="5" applyFont="1" applyFill="1" applyAlignment="1">
      <alignment vertical="center"/>
    </xf>
    <xf numFmtId="166" fontId="7" fillId="2" borderId="12" xfId="6" applyNumberFormat="1" applyFont="1" applyFill="1" applyBorder="1" applyAlignment="1">
      <alignment horizontal="right" vertical="center"/>
    </xf>
    <xf numFmtId="1" fontId="21" fillId="0" borderId="0" xfId="4" applyNumberFormat="1" applyFont="1" applyAlignment="1">
      <alignment horizontal="right"/>
    </xf>
    <xf numFmtId="2" fontId="23" fillId="2" borderId="5" xfId="4" quotePrefix="1" applyNumberFormat="1" applyFont="1" applyFill="1" applyBorder="1"/>
    <xf numFmtId="2" fontId="23" fillId="2" borderId="5" xfId="4" applyNumberFormat="1" applyFont="1" applyFill="1" applyBorder="1"/>
    <xf numFmtId="2" fontId="26" fillId="2" borderId="5" xfId="4" applyNumberFormat="1" applyFont="1" applyFill="1" applyBorder="1" applyAlignment="1">
      <alignment horizontal="right"/>
    </xf>
    <xf numFmtId="2" fontId="26" fillId="2" borderId="5" xfId="4" applyNumberFormat="1" applyFont="1" applyFill="1" applyBorder="1"/>
    <xf numFmtId="0" fontId="0" fillId="2" borderId="6" xfId="0" applyFill="1" applyBorder="1"/>
    <xf numFmtId="170" fontId="0" fillId="0" borderId="0" xfId="0" applyNumberFormat="1"/>
    <xf numFmtId="0" fontId="26" fillId="0" borderId="0" xfId="5" applyFont="1" applyAlignment="1">
      <alignment vertical="center"/>
    </xf>
    <xf numFmtId="0" fontId="34" fillId="0" borderId="0" xfId="0" applyFont="1" applyAlignment="1">
      <alignment wrapText="1"/>
    </xf>
    <xf numFmtId="0" fontId="6" fillId="2" borderId="9" xfId="0" applyFont="1" applyFill="1" applyBorder="1"/>
    <xf numFmtId="0" fontId="6" fillId="2" borderId="0" xfId="0" applyFont="1" applyFill="1" applyAlignment="1">
      <alignment vertical="top"/>
    </xf>
    <xf numFmtId="0" fontId="4" fillId="3" borderId="15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/>
    <xf numFmtId="0" fontId="26" fillId="2" borderId="2" xfId="0" applyFont="1" applyFill="1" applyBorder="1"/>
    <xf numFmtId="0" fontId="0" fillId="2" borderId="12" xfId="0" applyFill="1" applyBorder="1"/>
    <xf numFmtId="0" fontId="0" fillId="2" borderId="5" xfId="0" applyFill="1" applyBorder="1"/>
    <xf numFmtId="166" fontId="0" fillId="0" borderId="0" xfId="0" applyNumberFormat="1"/>
    <xf numFmtId="171" fontId="0" fillId="0" borderId="0" xfId="2" applyNumberFormat="1" applyFont="1"/>
    <xf numFmtId="167" fontId="6" fillId="0" borderId="0" xfId="1" applyNumberFormat="1" applyFont="1" applyFill="1" applyBorder="1"/>
    <xf numFmtId="166" fontId="6" fillId="0" borderId="0" xfId="1" applyNumberFormat="1" applyFont="1" applyFill="1" applyBorder="1"/>
    <xf numFmtId="2" fontId="4" fillId="0" borderId="0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23" fillId="2" borderId="2" xfId="0" applyFont="1" applyFill="1" applyBorder="1"/>
    <xf numFmtId="0" fontId="36" fillId="0" borderId="0" xfId="0" applyFont="1"/>
    <xf numFmtId="0" fontId="3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left" vertical="top" wrapText="1"/>
    </xf>
    <xf numFmtId="0" fontId="7" fillId="2" borderId="0" xfId="0" quotePrefix="1" applyFont="1" applyFill="1" applyAlignment="1">
      <alignment horizontal="left" vertical="top" wrapText="1"/>
    </xf>
    <xf numFmtId="0" fontId="7" fillId="2" borderId="12" xfId="0" quotePrefix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right" vertical="top" wrapText="1"/>
    </xf>
    <xf numFmtId="0" fontId="11" fillId="2" borderId="5" xfId="0" applyFont="1" applyFill="1" applyBorder="1" applyAlignment="1">
      <alignment horizontal="right" vertical="top" wrapText="1"/>
    </xf>
    <xf numFmtId="0" fontId="11" fillId="2" borderId="0" xfId="0" applyFont="1" applyFill="1" applyAlignment="1">
      <alignment horizontal="right" vertical="top" wrapText="1"/>
    </xf>
    <xf numFmtId="0" fontId="11" fillId="2" borderId="6" xfId="0" applyFont="1" applyFill="1" applyBorder="1" applyAlignment="1">
      <alignment horizontal="right" vertical="top" wrapText="1"/>
    </xf>
    <xf numFmtId="0" fontId="4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12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right" vertical="top" wrapText="1"/>
    </xf>
    <xf numFmtId="0" fontId="26" fillId="2" borderId="5" xfId="0" applyFont="1" applyFill="1" applyBorder="1" applyAlignment="1">
      <alignment horizontal="right" vertical="top" wrapText="1"/>
    </xf>
    <xf numFmtId="0" fontId="26" fillId="2" borderId="6" xfId="0" applyFont="1" applyFill="1" applyBorder="1" applyAlignment="1">
      <alignment horizontal="right" vertical="top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right"/>
    </xf>
    <xf numFmtId="0" fontId="21" fillId="2" borderId="12" xfId="0" applyFont="1" applyFill="1" applyBorder="1" applyAlignment="1">
      <alignment horizontal="right"/>
    </xf>
    <xf numFmtId="0" fontId="22" fillId="3" borderId="8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left"/>
    </xf>
    <xf numFmtId="0" fontId="26" fillId="2" borderId="0" xfId="0" applyFont="1" applyFill="1" applyAlignment="1">
      <alignment horizontal="left"/>
    </xf>
    <xf numFmtId="0" fontId="35" fillId="2" borderId="5" xfId="0" applyFont="1" applyFill="1" applyBorder="1" applyAlignment="1">
      <alignment horizontal="right" vertical="top"/>
    </xf>
    <xf numFmtId="0" fontId="35" fillId="2" borderId="6" xfId="0" applyFont="1" applyFill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right" vertical="top"/>
    </xf>
    <xf numFmtId="0" fontId="35" fillId="2" borderId="1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7">
    <cellStyle name="Comma" xfId="1" builtinId="3"/>
    <cellStyle name="Comma 2" xfId="6" xr:uid="{483C9985-0CBB-4747-A247-1BA33E76E9CD}"/>
    <cellStyle name="Normal" xfId="0" builtinId="0"/>
    <cellStyle name="Normal 2 10" xfId="3" xr:uid="{C8A61DE6-E9A1-4ACE-828D-14E113C604F1}"/>
    <cellStyle name="Normal 6" xfId="4" xr:uid="{A032C1A7-7F80-4843-9027-D3BA7D723182}"/>
    <cellStyle name="Normal_IV.3" xfId="5" xr:uid="{C6E3318F-EDB8-46CC-87DE-0C6F3099294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6F69-1432-4904-B003-5680C7613A23}">
  <sheetPr>
    <tabColor rgb="FF00B050"/>
  </sheetPr>
  <dimension ref="A1:N28"/>
  <sheetViews>
    <sheetView showGridLines="0" tabSelected="1" workbookViewId="0">
      <selection activeCell="K19" sqref="K19"/>
    </sheetView>
  </sheetViews>
  <sheetFormatPr defaultRowHeight="15" x14ac:dyDescent="0.25"/>
  <cols>
    <col min="1" max="1" width="14.140625" customWidth="1"/>
    <col min="2" max="2" width="12.5703125" customWidth="1"/>
    <col min="3" max="3" width="14" customWidth="1"/>
    <col min="4" max="4" width="13.140625" customWidth="1"/>
    <col min="5" max="5" width="15.85546875" customWidth="1"/>
    <col min="6" max="6" width="14.28515625" customWidth="1"/>
    <col min="11" max="11" width="17" customWidth="1"/>
    <col min="12" max="12" width="12" customWidth="1"/>
    <col min="13" max="14" width="9.5703125" bestFit="1" customWidth="1"/>
  </cols>
  <sheetData>
    <row r="1" spans="1:14" x14ac:dyDescent="0.25">
      <c r="A1" s="243" t="s">
        <v>0</v>
      </c>
      <c r="B1" s="244"/>
      <c r="C1" s="244"/>
      <c r="D1" s="244"/>
      <c r="E1" s="244"/>
      <c r="F1" s="245"/>
    </row>
    <row r="2" spans="1:14" ht="21.75" customHeight="1" x14ac:dyDescent="0.25">
      <c r="A2" s="246"/>
      <c r="B2" s="247"/>
      <c r="C2" s="247"/>
      <c r="D2" s="247"/>
      <c r="E2" s="247"/>
      <c r="F2" s="248"/>
    </row>
    <row r="3" spans="1:14" s="5" customFormat="1" ht="40.5" customHeight="1" x14ac:dyDescent="0.25">
      <c r="A3" s="1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</row>
    <row r="4" spans="1:14" ht="14.25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J4" s="7"/>
      <c r="K4" s="8"/>
      <c r="L4" s="8"/>
      <c r="M4" s="8"/>
      <c r="N4" s="8"/>
    </row>
    <row r="5" spans="1:14" ht="17.25" hidden="1" customHeight="1" x14ac:dyDescent="0.25">
      <c r="A5" s="9" t="s">
        <v>7</v>
      </c>
      <c r="B5" s="10">
        <v>539.95000000000005</v>
      </c>
      <c r="C5" s="11">
        <v>42.332000000000001</v>
      </c>
      <c r="D5" s="10">
        <v>38.090000000000003</v>
      </c>
      <c r="E5" s="11">
        <v>47.56</v>
      </c>
      <c r="F5" s="12">
        <v>214024.08000000002</v>
      </c>
      <c r="G5" s="13"/>
      <c r="H5" s="13"/>
      <c r="J5" s="7"/>
      <c r="K5" s="8"/>
      <c r="L5" s="8"/>
      <c r="M5" s="8"/>
      <c r="N5" s="8"/>
    </row>
    <row r="6" spans="1:14" hidden="1" x14ac:dyDescent="0.25">
      <c r="A6" s="14" t="s">
        <v>8</v>
      </c>
      <c r="B6" s="15">
        <v>556.40200000000004</v>
      </c>
      <c r="C6" s="16">
        <v>46.453000000000003</v>
      </c>
      <c r="D6" s="15">
        <v>37.86</v>
      </c>
      <c r="E6" s="16">
        <v>40.68</v>
      </c>
      <c r="F6" s="17">
        <v>204035.31</v>
      </c>
      <c r="G6" s="13"/>
      <c r="H6" s="13"/>
      <c r="J6" s="7"/>
      <c r="K6" s="7"/>
      <c r="L6" s="7"/>
      <c r="M6" s="7"/>
      <c r="N6" s="7"/>
    </row>
    <row r="7" spans="1:14" hidden="1" x14ac:dyDescent="0.25">
      <c r="A7" s="14" t="s">
        <v>9</v>
      </c>
      <c r="B7" s="15">
        <v>565.76499999999999</v>
      </c>
      <c r="C7" s="16">
        <v>44.271000000000001</v>
      </c>
      <c r="D7" s="15">
        <v>37.788440999999992</v>
      </c>
      <c r="E7" s="16">
        <v>35.406999999999996</v>
      </c>
      <c r="F7" s="17">
        <v>234595.01</v>
      </c>
      <c r="G7" s="13"/>
      <c r="H7" s="13"/>
      <c r="J7" s="7"/>
      <c r="K7" s="7"/>
      <c r="L7" s="7"/>
      <c r="M7" s="7"/>
      <c r="N7" s="7"/>
    </row>
    <row r="8" spans="1:14" x14ac:dyDescent="0.25">
      <c r="A8" s="14" t="s">
        <v>10</v>
      </c>
      <c r="B8" s="15">
        <v>609.17899999999997</v>
      </c>
      <c r="C8" s="16">
        <v>48.27</v>
      </c>
      <c r="D8" s="15">
        <v>37.460997999999996</v>
      </c>
      <c r="E8" s="16">
        <v>33.657438999999997</v>
      </c>
      <c r="F8" s="17">
        <v>238908.43</v>
      </c>
      <c r="G8" s="13"/>
      <c r="H8" s="13"/>
      <c r="J8" s="7"/>
      <c r="K8" s="7"/>
      <c r="L8" s="7"/>
      <c r="M8" s="7"/>
      <c r="N8" s="7"/>
    </row>
    <row r="9" spans="1:14" x14ac:dyDescent="0.25">
      <c r="A9" s="14" t="s">
        <v>11</v>
      </c>
      <c r="B9" s="15">
        <v>639.23</v>
      </c>
      <c r="C9" s="16">
        <v>43.841999999999999</v>
      </c>
      <c r="D9" s="15">
        <v>36.941752000000001</v>
      </c>
      <c r="E9" s="16">
        <v>32.249215999999997</v>
      </c>
      <c r="F9" s="17">
        <v>224571.11491149809</v>
      </c>
      <c r="G9" s="13"/>
      <c r="H9" s="13"/>
      <c r="J9" s="7"/>
      <c r="K9" s="7"/>
      <c r="L9" s="7"/>
      <c r="M9" s="7"/>
      <c r="N9" s="7"/>
    </row>
    <row r="10" spans="1:14" x14ac:dyDescent="0.25">
      <c r="A10" s="14" t="s">
        <v>12</v>
      </c>
      <c r="B10" s="15">
        <v>657.86799999999994</v>
      </c>
      <c r="C10" s="16">
        <v>45.23</v>
      </c>
      <c r="D10" s="15">
        <v>36.008828999999999</v>
      </c>
      <c r="E10" s="16">
        <v>31.896701999999998</v>
      </c>
      <c r="F10" s="17">
        <v>241841.63999999998</v>
      </c>
      <c r="G10" s="13"/>
      <c r="H10" s="13"/>
      <c r="J10" s="7"/>
      <c r="K10" s="7"/>
      <c r="L10" s="7"/>
      <c r="M10" s="7"/>
      <c r="N10" s="7"/>
    </row>
    <row r="11" spans="1:14" x14ac:dyDescent="0.25">
      <c r="A11" s="14" t="s">
        <v>13</v>
      </c>
      <c r="B11" s="18">
        <v>675.4</v>
      </c>
      <c r="C11" s="19">
        <v>46.643999999999998</v>
      </c>
      <c r="D11" s="15">
        <v>35.684332999999995</v>
      </c>
      <c r="E11" s="16">
        <v>32.649307</v>
      </c>
      <c r="F11" s="17">
        <v>266308.3</v>
      </c>
      <c r="G11" s="13"/>
      <c r="H11" s="13"/>
      <c r="J11" s="7"/>
      <c r="K11" s="7"/>
      <c r="L11" s="7"/>
      <c r="M11" s="7"/>
      <c r="N11" s="7"/>
    </row>
    <row r="12" spans="1:14" x14ac:dyDescent="0.25">
      <c r="A12" s="14" t="s">
        <v>14</v>
      </c>
      <c r="B12" s="18">
        <v>728.71799999999996</v>
      </c>
      <c r="C12" s="19">
        <v>44.283000000000001</v>
      </c>
      <c r="D12" s="15">
        <v>34.203243677459199</v>
      </c>
      <c r="E12" s="16">
        <v>32.873369893566505</v>
      </c>
      <c r="F12" s="17">
        <v>299465</v>
      </c>
      <c r="G12" s="13"/>
      <c r="H12" s="13"/>
      <c r="J12" s="7"/>
      <c r="K12" s="7"/>
      <c r="L12" s="7"/>
      <c r="M12" s="7"/>
      <c r="N12" s="7"/>
    </row>
    <row r="13" spans="1:14" x14ac:dyDescent="0.25">
      <c r="A13" s="14" t="s">
        <v>15</v>
      </c>
      <c r="B13" s="18">
        <v>730.87400000000002</v>
      </c>
      <c r="C13" s="19">
        <v>42.095999999999997</v>
      </c>
      <c r="D13" s="15">
        <v>32.169752000000003</v>
      </c>
      <c r="E13" s="16">
        <v>31.184222933276207</v>
      </c>
      <c r="F13" s="17">
        <v>340578.57</v>
      </c>
      <c r="G13" s="13"/>
      <c r="H13" s="13"/>
      <c r="J13" s="7"/>
      <c r="K13" s="7"/>
      <c r="L13" s="7"/>
      <c r="M13" s="7"/>
      <c r="N13" s="7"/>
    </row>
    <row r="14" spans="1:14" x14ac:dyDescent="0.25">
      <c r="A14" s="14" t="s">
        <v>16</v>
      </c>
      <c r="B14" s="18">
        <v>716.08299999999997</v>
      </c>
      <c r="C14" s="19">
        <v>37.895000000000003</v>
      </c>
      <c r="D14" s="15">
        <v>30.494088999999999</v>
      </c>
      <c r="E14" s="16">
        <v>28.672561908974021</v>
      </c>
      <c r="F14" s="17">
        <v>340576.10794583405</v>
      </c>
      <c r="G14" s="13"/>
      <c r="H14" s="13"/>
      <c r="J14" s="7"/>
      <c r="K14" s="7"/>
      <c r="L14" s="7"/>
      <c r="M14" s="7"/>
      <c r="N14" s="7"/>
    </row>
    <row r="15" spans="1:14" x14ac:dyDescent="0.25">
      <c r="A15" s="14" t="s">
        <v>17</v>
      </c>
      <c r="B15" s="18">
        <v>778.21</v>
      </c>
      <c r="C15" s="19">
        <v>47.491999999999997</v>
      </c>
      <c r="D15" s="15">
        <v>29.690724240322002</v>
      </c>
      <c r="E15" s="16">
        <v>34.02352006361901</v>
      </c>
      <c r="F15" s="17">
        <v>369651.68999999994</v>
      </c>
      <c r="G15" s="13"/>
      <c r="H15" s="13"/>
      <c r="J15" s="7"/>
      <c r="K15" s="7"/>
      <c r="L15" s="7"/>
      <c r="M15" s="7"/>
      <c r="N15" s="7"/>
    </row>
    <row r="16" spans="1:14" x14ac:dyDescent="0.25">
      <c r="A16" s="14" t="s">
        <v>18</v>
      </c>
      <c r="B16" s="18">
        <v>893.19100000000003</v>
      </c>
      <c r="C16" s="19">
        <v>44.029000000000003</v>
      </c>
      <c r="D16" s="15">
        <v>29.179078798620996</v>
      </c>
      <c r="E16" s="16">
        <v>34.450273572981395</v>
      </c>
      <c r="F16" s="17">
        <v>411514.42</v>
      </c>
      <c r="G16" s="13"/>
      <c r="H16" s="13"/>
      <c r="J16" s="7"/>
      <c r="K16" s="7"/>
      <c r="L16" s="7"/>
      <c r="M16" s="7"/>
      <c r="N16" s="7"/>
    </row>
    <row r="17" spans="1:14" x14ac:dyDescent="0.25">
      <c r="A17" s="20" t="s">
        <v>19</v>
      </c>
      <c r="B17" s="21">
        <v>997.82599999999991</v>
      </c>
      <c r="C17" s="19">
        <v>42.920999999999999</v>
      </c>
      <c r="D17" s="15">
        <v>29.356492686348002</v>
      </c>
      <c r="E17" s="16">
        <v>36.437867261351798</v>
      </c>
      <c r="F17" s="17">
        <v>407826.15207682399</v>
      </c>
      <c r="G17" s="13"/>
      <c r="H17" s="13"/>
      <c r="K17" s="7"/>
      <c r="L17" s="7"/>
      <c r="M17" s="7"/>
      <c r="N17" s="7"/>
    </row>
    <row r="18" spans="1:14" ht="42.75" customHeight="1" x14ac:dyDescent="0.25">
      <c r="A18" s="22" t="s">
        <v>20</v>
      </c>
      <c r="B18" s="23">
        <f>((B17-B16)/B16)*100</f>
        <v>11.714739624559572</v>
      </c>
      <c r="C18" s="23">
        <f t="shared" ref="C18:F18" si="0">((C17-C16)/C16)*100</f>
        <v>-2.516523200617784</v>
      </c>
      <c r="D18" s="23">
        <f t="shared" si="0"/>
        <v>0.60801743931474206</v>
      </c>
      <c r="E18" s="23">
        <f t="shared" si="0"/>
        <v>5.7694569076781725</v>
      </c>
      <c r="F18" s="23">
        <f t="shared" si="0"/>
        <v>-0.8962669942832131</v>
      </c>
      <c r="N18" s="7"/>
    </row>
    <row r="19" spans="1:14" ht="34.5" customHeight="1" x14ac:dyDescent="0.25">
      <c r="A19" s="24" t="s">
        <v>21</v>
      </c>
      <c r="B19" s="25">
        <f>((B17/B8)^(1/9)-1)*100</f>
        <v>5.6360638149212994</v>
      </c>
      <c r="C19" s="25">
        <f t="shared" ref="C19:F19" si="1">((C17/C8)^(1/9)-1)*100</f>
        <v>-1.2965111903423199</v>
      </c>
      <c r="D19" s="25">
        <f t="shared" si="1"/>
        <v>-2.672382660781214</v>
      </c>
      <c r="E19" s="25">
        <f t="shared" si="1"/>
        <v>0.88583877563284119</v>
      </c>
      <c r="F19" s="25">
        <f t="shared" si="1"/>
        <v>6.121857773906636</v>
      </c>
      <c r="G19" s="26"/>
      <c r="N19" s="7"/>
    </row>
    <row r="20" spans="1:14" x14ac:dyDescent="0.25">
      <c r="A20" s="27" t="s">
        <v>22</v>
      </c>
      <c r="B20" s="28"/>
      <c r="C20" s="29"/>
      <c r="D20" s="30"/>
      <c r="E20" s="30"/>
      <c r="F20" s="31"/>
    </row>
    <row r="21" spans="1:14" x14ac:dyDescent="0.25">
      <c r="A21" s="32" t="s">
        <v>23</v>
      </c>
      <c r="B21" s="33"/>
      <c r="C21" s="34"/>
      <c r="D21" s="35"/>
      <c r="E21" s="35"/>
      <c r="F21" s="36"/>
      <c r="H21" s="7"/>
    </row>
    <row r="22" spans="1:14" x14ac:dyDescent="0.25">
      <c r="A22" s="32" t="s">
        <v>24</v>
      </c>
      <c r="B22" s="33"/>
      <c r="C22" s="34"/>
      <c r="D22" s="35"/>
      <c r="E22" s="35"/>
      <c r="F22" s="36"/>
      <c r="K22" s="7"/>
    </row>
    <row r="23" spans="1:14" x14ac:dyDescent="0.25">
      <c r="A23" s="37" t="s">
        <v>25</v>
      </c>
      <c r="B23" s="38" t="s">
        <v>26</v>
      </c>
      <c r="C23" s="39"/>
      <c r="D23" s="35"/>
      <c r="E23" s="35"/>
      <c r="F23" s="36"/>
      <c r="I23" s="26"/>
    </row>
    <row r="24" spans="1:14" x14ac:dyDescent="0.25">
      <c r="A24" s="40"/>
      <c r="B24" s="38" t="s">
        <v>27</v>
      </c>
      <c r="C24" s="39"/>
      <c r="D24" s="35"/>
      <c r="E24" s="35"/>
      <c r="F24" s="36"/>
    </row>
    <row r="25" spans="1:14" ht="21.75" customHeight="1" x14ac:dyDescent="0.25">
      <c r="A25" s="41"/>
      <c r="B25" s="42" t="s">
        <v>28</v>
      </c>
      <c r="C25" s="43"/>
      <c r="D25" s="44"/>
      <c r="E25" s="44"/>
      <c r="F25" s="45"/>
    </row>
    <row r="26" spans="1:14" x14ac:dyDescent="0.25">
      <c r="A26" s="46"/>
      <c r="B26" s="46"/>
      <c r="D26" s="47"/>
      <c r="E26" s="47"/>
      <c r="F26" s="48"/>
    </row>
    <row r="27" spans="1:14" x14ac:dyDescent="0.25">
      <c r="A27" s="47"/>
      <c r="B27" s="47"/>
      <c r="C27" s="47"/>
      <c r="D27" s="48"/>
    </row>
    <row r="28" spans="1:14" x14ac:dyDescent="0.25">
      <c r="I28" s="26"/>
      <c r="J28" s="26"/>
      <c r="K28" s="26"/>
      <c r="L28" s="26"/>
      <c r="M28" s="26"/>
    </row>
  </sheetData>
  <mergeCells count="1">
    <mergeCell ref="A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0B72-2B18-48C6-B05A-9302AFD31DF6}">
  <sheetPr>
    <tabColor rgb="FF00B050"/>
  </sheetPr>
  <dimension ref="A1:X70"/>
  <sheetViews>
    <sheetView showGridLines="0" zoomScaleNormal="100" workbookViewId="0">
      <selection activeCell="J20" sqref="J20"/>
    </sheetView>
  </sheetViews>
  <sheetFormatPr defaultRowHeight="15" x14ac:dyDescent="0.25"/>
  <cols>
    <col min="1" max="1" width="13.85546875" customWidth="1"/>
    <col min="2" max="2" width="12" customWidth="1"/>
    <col min="3" max="3" width="11.5703125" bestFit="1" customWidth="1"/>
    <col min="4" max="4" width="10.28515625" customWidth="1"/>
    <col min="5" max="5" width="11.7109375" customWidth="1"/>
    <col min="6" max="6" width="11.140625" customWidth="1"/>
    <col min="7" max="7" width="12.28515625" customWidth="1"/>
    <col min="9" max="9" width="11.7109375" customWidth="1"/>
    <col min="10" max="10" width="10.28515625" customWidth="1"/>
    <col min="11" max="11" width="13.5703125" customWidth="1"/>
    <col min="12" max="12" width="10.42578125" customWidth="1"/>
    <col min="13" max="14" width="9.7109375" customWidth="1"/>
    <col min="15" max="15" width="14" customWidth="1"/>
    <col min="16" max="16" width="12.140625" customWidth="1"/>
    <col min="17" max="17" width="13.85546875" customWidth="1"/>
    <col min="18" max="18" width="15" customWidth="1"/>
    <col min="19" max="19" width="12.42578125" customWidth="1"/>
    <col min="21" max="21" width="10.85546875" customWidth="1"/>
    <col min="24" max="24" width="10.28515625" customWidth="1"/>
  </cols>
  <sheetData>
    <row r="1" spans="1:22" ht="21.75" customHeight="1" x14ac:dyDescent="0.25">
      <c r="A1" s="252" t="s">
        <v>29</v>
      </c>
      <c r="B1" s="253"/>
      <c r="C1" s="253"/>
      <c r="D1" s="253"/>
      <c r="E1" s="253"/>
      <c r="F1" s="253"/>
      <c r="G1" s="254"/>
    </row>
    <row r="2" spans="1:22" x14ac:dyDescent="0.25">
      <c r="A2" s="255" t="s">
        <v>30</v>
      </c>
      <c r="B2" s="256"/>
      <c r="C2" s="256"/>
      <c r="D2" s="257"/>
      <c r="E2" s="257"/>
      <c r="F2" s="256"/>
      <c r="G2" s="258"/>
    </row>
    <row r="3" spans="1:22" ht="15.75" customHeight="1" x14ac:dyDescent="0.25">
      <c r="A3" s="259" t="s">
        <v>1</v>
      </c>
      <c r="B3" s="261" t="s">
        <v>31</v>
      </c>
      <c r="C3" s="263" t="s">
        <v>32</v>
      </c>
      <c r="D3" s="265" t="s">
        <v>33</v>
      </c>
      <c r="E3" s="261" t="s">
        <v>34</v>
      </c>
      <c r="F3" s="261" t="s">
        <v>35</v>
      </c>
      <c r="G3" s="268" t="s">
        <v>36</v>
      </c>
    </row>
    <row r="4" spans="1:22" ht="12.75" customHeight="1" x14ac:dyDescent="0.25">
      <c r="A4" s="260"/>
      <c r="B4" s="262"/>
      <c r="C4" s="264"/>
      <c r="D4" s="266"/>
      <c r="E4" s="267"/>
      <c r="F4" s="262"/>
      <c r="G4" s="269"/>
      <c r="I4" s="49"/>
      <c r="J4" s="49"/>
      <c r="K4" s="49"/>
      <c r="V4" s="50" t="s">
        <v>34</v>
      </c>
    </row>
    <row r="5" spans="1:22" hidden="1" x14ac:dyDescent="0.25">
      <c r="A5" s="6">
        <v>1</v>
      </c>
      <c r="B5" s="51">
        <v>2</v>
      </c>
      <c r="C5" s="52">
        <v>3</v>
      </c>
      <c r="D5" s="6">
        <v>4</v>
      </c>
      <c r="E5" s="6">
        <v>5</v>
      </c>
      <c r="F5" s="51">
        <v>6</v>
      </c>
      <c r="G5" s="51" t="s">
        <v>37</v>
      </c>
      <c r="I5" s="49"/>
      <c r="J5" s="49"/>
      <c r="K5" s="49"/>
      <c r="L5" s="7"/>
      <c r="O5" s="53"/>
    </row>
    <row r="6" spans="1:22" hidden="1" x14ac:dyDescent="0.25">
      <c r="A6" s="54" t="s">
        <v>7</v>
      </c>
      <c r="B6" s="55">
        <v>10401.056850000003</v>
      </c>
      <c r="C6" s="55">
        <v>404.10127199999999</v>
      </c>
      <c r="D6" s="55">
        <v>1629.8330100000003</v>
      </c>
      <c r="E6" s="55">
        <v>1832.0112000000001</v>
      </c>
      <c r="F6" s="55">
        <v>770.48668800000007</v>
      </c>
      <c r="G6" s="55">
        <v>15037.489020000005</v>
      </c>
      <c r="I6" s="49"/>
      <c r="J6" s="49"/>
      <c r="K6" s="49"/>
      <c r="L6" s="7"/>
      <c r="O6" s="53"/>
    </row>
    <row r="7" spans="1:22" hidden="1" x14ac:dyDescent="0.25">
      <c r="A7" s="56" t="s">
        <v>8</v>
      </c>
      <c r="B7" s="57">
        <v>10181.507714229869</v>
      </c>
      <c r="C7" s="57">
        <v>443.440338</v>
      </c>
      <c r="D7" s="57">
        <v>1619.99154</v>
      </c>
      <c r="E7" s="57">
        <v>1566.9936</v>
      </c>
      <c r="F7" s="57">
        <v>734.52711599999998</v>
      </c>
      <c r="G7" s="57">
        <v>14546.460308229867</v>
      </c>
      <c r="H7" s="58"/>
      <c r="I7" s="49"/>
      <c r="J7" s="49"/>
      <c r="K7" s="49"/>
    </row>
    <row r="8" spans="1:22" hidden="1" x14ac:dyDescent="0.25">
      <c r="A8" s="56" t="s">
        <v>9</v>
      </c>
      <c r="B8" s="57">
        <v>10334.569307652318</v>
      </c>
      <c r="C8" s="57">
        <v>422.61096599999996</v>
      </c>
      <c r="D8" s="57">
        <v>1616.9296019489998</v>
      </c>
      <c r="E8" s="57">
        <v>1363.8776399999999</v>
      </c>
      <c r="F8" s="57">
        <v>844.54203600000005</v>
      </c>
      <c r="G8" s="57">
        <v>14582.529551601319</v>
      </c>
      <c r="H8" s="59"/>
      <c r="I8" s="60"/>
      <c r="J8" s="61"/>
      <c r="K8" s="62"/>
      <c r="L8" s="60"/>
    </row>
    <row r="9" spans="1:22" x14ac:dyDescent="0.25">
      <c r="A9" s="56" t="s">
        <v>10</v>
      </c>
      <c r="B9" s="57">
        <v>11023.65081068071</v>
      </c>
      <c r="C9" s="57">
        <v>460.78541999999999</v>
      </c>
      <c r="D9" s="57">
        <v>1602.9186434219998</v>
      </c>
      <c r="E9" s="57">
        <v>1296.4845502799999</v>
      </c>
      <c r="F9" s="57">
        <v>860.07034799999997</v>
      </c>
      <c r="G9" s="57">
        <v>15243.909772382709</v>
      </c>
      <c r="H9" s="59"/>
      <c r="I9" s="63"/>
      <c r="J9" s="49"/>
      <c r="K9" s="49"/>
    </row>
    <row r="10" spans="1:22" x14ac:dyDescent="0.25">
      <c r="A10" s="56" t="s">
        <v>11</v>
      </c>
      <c r="B10" s="57">
        <v>11538.987995949292</v>
      </c>
      <c r="C10" s="57">
        <v>418.51573199999996</v>
      </c>
      <c r="D10" s="57">
        <v>1580.700626328</v>
      </c>
      <c r="E10" s="57">
        <v>1242.2398003200001</v>
      </c>
      <c r="F10" s="57">
        <v>808.45601368139307</v>
      </c>
      <c r="G10" s="57">
        <v>15588.900168278684</v>
      </c>
      <c r="H10" s="59"/>
      <c r="I10" s="63"/>
      <c r="J10" s="49"/>
      <c r="K10" s="49"/>
    </row>
    <row r="11" spans="1:22" x14ac:dyDescent="0.25">
      <c r="A11" s="56" t="s">
        <v>12</v>
      </c>
      <c r="B11" s="57">
        <v>11722.344174714703</v>
      </c>
      <c r="C11" s="57">
        <v>431.76557999999994</v>
      </c>
      <c r="D11" s="57">
        <v>1540.7817840810001</v>
      </c>
      <c r="E11" s="57">
        <v>1228.6609610400001</v>
      </c>
      <c r="F11" s="57">
        <v>870.6299039999999</v>
      </c>
      <c r="G11" s="57">
        <v>15794.182403835703</v>
      </c>
      <c r="H11" s="59"/>
      <c r="I11" s="63"/>
      <c r="J11" s="49"/>
      <c r="K11" s="49"/>
    </row>
    <row r="12" spans="1:22" x14ac:dyDescent="0.25">
      <c r="A12" s="56" t="s">
        <v>13</v>
      </c>
      <c r="B12" s="57">
        <v>11695.225473646484</v>
      </c>
      <c r="C12" s="57">
        <v>445.26362399999994</v>
      </c>
      <c r="D12" s="57">
        <v>1526.8969247369998</v>
      </c>
      <c r="E12" s="57">
        <v>1257.6513056400001</v>
      </c>
      <c r="F12" s="57">
        <v>958.70987999999988</v>
      </c>
      <c r="G12" s="57">
        <v>15883.747208023484</v>
      </c>
      <c r="H12" s="59"/>
      <c r="I12" s="63"/>
      <c r="J12" s="49"/>
      <c r="K12" s="49"/>
    </row>
    <row r="13" spans="1:22" x14ac:dyDescent="0.25">
      <c r="A13" s="56" t="s">
        <v>14</v>
      </c>
      <c r="B13" s="57">
        <v>12586.977074857532</v>
      </c>
      <c r="C13" s="57">
        <v>422.72551799999997</v>
      </c>
      <c r="D13" s="57">
        <v>1463.5225937148016</v>
      </c>
      <c r="E13" s="57">
        <v>1266.2822083001818</v>
      </c>
      <c r="F13" s="57">
        <v>1078.0740000000001</v>
      </c>
      <c r="G13" s="57">
        <v>16817.581394872515</v>
      </c>
      <c r="H13" s="59"/>
      <c r="I13" s="63"/>
      <c r="J13" s="49"/>
      <c r="K13" s="49"/>
    </row>
    <row r="14" spans="1:22" x14ac:dyDescent="0.25">
      <c r="A14" s="56" t="s">
        <v>38</v>
      </c>
      <c r="B14" s="57">
        <v>12520.789963245172</v>
      </c>
      <c r="C14" s="57">
        <v>401.84841599999993</v>
      </c>
      <c r="D14" s="57">
        <v>1376.5115183280002</v>
      </c>
      <c r="E14" s="57">
        <v>1201.2162673897997</v>
      </c>
      <c r="F14" s="57">
        <v>1226.082852</v>
      </c>
      <c r="G14" s="57">
        <v>16726.449016962972</v>
      </c>
      <c r="H14" s="59"/>
      <c r="I14" s="63"/>
      <c r="J14" s="49"/>
      <c r="K14" s="49"/>
    </row>
    <row r="15" spans="1:22" x14ac:dyDescent="0.25">
      <c r="A15" s="56" t="s">
        <v>16</v>
      </c>
      <c r="B15" s="57">
        <v>12105.487152017626</v>
      </c>
      <c r="C15" s="57">
        <v>361.74567000000002</v>
      </c>
      <c r="D15" s="57">
        <v>1304.811574221</v>
      </c>
      <c r="E15" s="57">
        <v>1110.6316855441087</v>
      </c>
      <c r="F15" s="57">
        <v>1226.0739886050026</v>
      </c>
      <c r="G15" s="57">
        <v>16108.750070387738</v>
      </c>
      <c r="H15" s="64"/>
      <c r="I15" s="63"/>
      <c r="J15" s="49"/>
      <c r="K15" s="49"/>
      <c r="L15" s="64"/>
      <c r="M15" s="64"/>
      <c r="N15" s="64"/>
      <c r="O15" s="64"/>
      <c r="P15" s="64"/>
    </row>
    <row r="16" spans="1:22" x14ac:dyDescent="0.25">
      <c r="A16" s="56" t="s">
        <v>17</v>
      </c>
      <c r="B16" s="57">
        <v>13091.326732404197</v>
      </c>
      <c r="C16" s="57">
        <v>453.35863199999994</v>
      </c>
      <c r="D16" s="57">
        <v>1270.4363995191381</v>
      </c>
      <c r="E16" s="57">
        <v>1317.9010496642823</v>
      </c>
      <c r="F16" s="57">
        <v>1330.7460839999997</v>
      </c>
      <c r="G16" s="57">
        <v>17463.768897587615</v>
      </c>
      <c r="H16" s="49"/>
      <c r="I16" s="63"/>
      <c r="J16" s="49"/>
      <c r="K16" s="49"/>
      <c r="L16" s="49"/>
      <c r="M16" s="49"/>
      <c r="N16" s="64"/>
      <c r="O16" s="64"/>
      <c r="P16" s="64"/>
    </row>
    <row r="17" spans="1:24" x14ac:dyDescent="0.25">
      <c r="A17" s="65" t="s">
        <v>18</v>
      </c>
      <c r="B17" s="66">
        <v>15064.01565404073</v>
      </c>
      <c r="C17" s="66">
        <v>420.30083400000001</v>
      </c>
      <c r="D17" s="66">
        <v>1248.5436027141939</v>
      </c>
      <c r="E17" s="66">
        <v>1334.4313468494342</v>
      </c>
      <c r="F17" s="66">
        <v>1481.451912</v>
      </c>
      <c r="G17" s="57">
        <v>19548.743349604356</v>
      </c>
      <c r="H17" s="49"/>
      <c r="I17" s="63"/>
      <c r="J17" s="49"/>
      <c r="K17" s="49"/>
      <c r="L17" s="49"/>
      <c r="M17" s="49"/>
      <c r="N17" s="64"/>
      <c r="O17" s="64"/>
      <c r="P17" s="64"/>
    </row>
    <row r="18" spans="1:24" x14ac:dyDescent="0.25">
      <c r="A18" s="67" t="s">
        <v>39</v>
      </c>
      <c r="B18" s="68">
        <v>16906.2758784701</v>
      </c>
      <c r="C18" s="68">
        <v>409.72386599999999</v>
      </c>
      <c r="D18" s="68">
        <v>1256.1349655561446</v>
      </c>
      <c r="E18" s="68">
        <v>1411.4207883684619</v>
      </c>
      <c r="F18" s="68">
        <v>1468.1741474765663</v>
      </c>
      <c r="G18" s="68">
        <v>21451.729645871274</v>
      </c>
      <c r="H18" s="49"/>
      <c r="I18" s="63"/>
      <c r="J18" s="49"/>
      <c r="K18" s="49"/>
      <c r="L18" s="49"/>
      <c r="M18" s="49"/>
      <c r="N18" s="64"/>
      <c r="O18" s="64"/>
      <c r="P18" s="64"/>
    </row>
    <row r="19" spans="1:24" ht="43.5" customHeight="1" x14ac:dyDescent="0.25">
      <c r="A19" s="22" t="s">
        <v>20</v>
      </c>
      <c r="B19" s="69">
        <f>((B18-B17)/B17)*100</f>
        <v>12.22954268462412</v>
      </c>
      <c r="C19" s="69">
        <f t="shared" ref="C19:G19" si="0">((C18-C17)/C17)*100</f>
        <v>-2.5165232006177796</v>
      </c>
      <c r="D19" s="69">
        <f t="shared" si="0"/>
        <v>0.60801743931473184</v>
      </c>
      <c r="E19" s="69">
        <f t="shared" si="0"/>
        <v>5.7694569076781796</v>
      </c>
      <c r="F19" s="69">
        <f t="shared" si="0"/>
        <v>-0.89626699428321976</v>
      </c>
      <c r="G19" s="69">
        <f t="shared" si="0"/>
        <v>9.7345709759161174</v>
      </c>
      <c r="I19" s="70"/>
    </row>
    <row r="20" spans="1:24" ht="33.75" customHeight="1" x14ac:dyDescent="0.25">
      <c r="A20" s="24" t="s">
        <v>40</v>
      </c>
      <c r="B20" s="71">
        <f>((B18/B9)^(1/9)-1)*100</f>
        <v>4.8662731219393907</v>
      </c>
      <c r="C20" s="71">
        <f t="shared" ref="C20:G20" si="1">((C18/C9)^(1/9)-1)*100</f>
        <v>-1.2965111903423199</v>
      </c>
      <c r="D20" s="71">
        <f t="shared" si="1"/>
        <v>-2.672382660781214</v>
      </c>
      <c r="E20" s="71">
        <f t="shared" si="1"/>
        <v>0.9482503272833398</v>
      </c>
      <c r="F20" s="71">
        <f t="shared" si="1"/>
        <v>6.121857773906636</v>
      </c>
      <c r="G20" s="71">
        <f t="shared" si="1"/>
        <v>3.8687978032203363</v>
      </c>
    </row>
    <row r="21" spans="1:24" x14ac:dyDescent="0.25">
      <c r="A21" s="32" t="s">
        <v>22</v>
      </c>
      <c r="B21" s="72"/>
      <c r="C21" s="73"/>
      <c r="D21" s="73"/>
      <c r="E21" s="73"/>
      <c r="F21" s="73"/>
      <c r="G21" s="74"/>
    </row>
    <row r="22" spans="1:24" x14ac:dyDescent="0.25">
      <c r="A22" s="32" t="s">
        <v>41</v>
      </c>
      <c r="B22" s="72"/>
      <c r="C22" s="75"/>
      <c r="D22" s="75"/>
      <c r="E22" s="75"/>
      <c r="F22" s="75"/>
      <c r="G22" s="7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24" ht="26.25" customHeight="1" x14ac:dyDescent="0.25">
      <c r="A23" s="249" t="s">
        <v>42</v>
      </c>
      <c r="B23" s="250"/>
      <c r="C23" s="250"/>
      <c r="D23" s="250"/>
      <c r="E23" s="250"/>
      <c r="F23" s="250"/>
      <c r="G23" s="251"/>
    </row>
    <row r="24" spans="1:24" x14ac:dyDescent="0.25">
      <c r="A24" s="77" t="s">
        <v>25</v>
      </c>
      <c r="B24" s="78" t="s">
        <v>43</v>
      </c>
      <c r="C24" s="79"/>
      <c r="D24" s="78"/>
      <c r="E24" s="78"/>
      <c r="F24" s="78"/>
      <c r="G24" s="76"/>
    </row>
    <row r="25" spans="1:24" x14ac:dyDescent="0.25">
      <c r="A25" s="80"/>
      <c r="B25" s="78" t="s">
        <v>27</v>
      </c>
      <c r="C25" s="79"/>
      <c r="D25" s="78"/>
      <c r="E25" s="78"/>
      <c r="F25" s="78"/>
      <c r="G25" s="76"/>
    </row>
    <row r="26" spans="1:24" ht="17.25" customHeight="1" x14ac:dyDescent="0.25">
      <c r="A26" s="81"/>
      <c r="B26" s="82" t="s">
        <v>28</v>
      </c>
      <c r="C26" s="83"/>
      <c r="D26" s="84"/>
      <c r="E26" s="84"/>
      <c r="F26" s="84"/>
      <c r="G26" s="85"/>
    </row>
    <row r="27" spans="1:24" x14ac:dyDescent="0.25">
      <c r="A27" s="86"/>
      <c r="B27" s="86"/>
      <c r="C27" s="86"/>
      <c r="D27" s="86"/>
      <c r="E27" s="86"/>
      <c r="F27" s="86"/>
      <c r="P27" s="87"/>
      <c r="Q27" s="88"/>
      <c r="R27" s="87"/>
      <c r="S27" s="88"/>
      <c r="T27" s="88"/>
      <c r="U27" s="87"/>
      <c r="V27" s="88"/>
      <c r="W27" s="89"/>
      <c r="X27" s="87"/>
    </row>
    <row r="28" spans="1:24" ht="15" customHeight="1" x14ac:dyDescent="0.25">
      <c r="P28" s="90"/>
      <c r="R28" s="91"/>
      <c r="U28" s="92"/>
      <c r="W28" s="92"/>
    </row>
    <row r="29" spans="1:24" x14ac:dyDescent="0.25">
      <c r="P29" s="90"/>
      <c r="R29" s="91"/>
      <c r="U29" s="92"/>
      <c r="W29" s="92"/>
    </row>
    <row r="30" spans="1:24" ht="38.25" customHeight="1" x14ac:dyDescent="0.25">
      <c r="P30" s="91"/>
      <c r="R30" s="91"/>
      <c r="U30" s="92"/>
      <c r="W30" s="92"/>
    </row>
    <row r="31" spans="1:24" x14ac:dyDescent="0.25">
      <c r="P31" s="91"/>
      <c r="R31" s="91"/>
      <c r="U31" s="93"/>
      <c r="W31" s="92"/>
    </row>
    <row r="32" spans="1:24" x14ac:dyDescent="0.25">
      <c r="P32" s="91"/>
      <c r="R32" s="91"/>
      <c r="U32" s="91"/>
      <c r="W32" s="92"/>
    </row>
    <row r="33" spans="16:23" x14ac:dyDescent="0.25">
      <c r="P33" s="91"/>
      <c r="R33" s="91"/>
      <c r="U33" s="93"/>
      <c r="W33" s="92"/>
    </row>
    <row r="34" spans="16:23" x14ac:dyDescent="0.25">
      <c r="P34" s="64"/>
      <c r="R34" s="64"/>
      <c r="U34" s="64"/>
      <c r="W34" s="64"/>
    </row>
    <row r="35" spans="16:23" x14ac:dyDescent="0.25">
      <c r="P35" s="64"/>
      <c r="R35" s="64"/>
      <c r="U35" s="94"/>
      <c r="W35" s="94"/>
    </row>
    <row r="60" spans="8:18" ht="60" x14ac:dyDescent="0.25">
      <c r="H60" s="95" t="s">
        <v>1</v>
      </c>
      <c r="I60" s="95" t="s">
        <v>44</v>
      </c>
      <c r="J60" s="96" t="s">
        <v>32</v>
      </c>
      <c r="K60" s="96" t="s">
        <v>33</v>
      </c>
      <c r="L60" s="96" t="s">
        <v>34</v>
      </c>
      <c r="M60" s="96" t="s">
        <v>45</v>
      </c>
    </row>
    <row r="61" spans="8:18" x14ac:dyDescent="0.25">
      <c r="H61" s="97" t="s">
        <v>46</v>
      </c>
      <c r="I61" s="97">
        <v>6518.4881599999999</v>
      </c>
      <c r="J61" s="98">
        <v>355.71044999999998</v>
      </c>
      <c r="K61" s="99">
        <v>1423.0775599999999</v>
      </c>
      <c r="L61" s="99">
        <v>1222.89444</v>
      </c>
      <c r="M61" s="99">
        <v>511.78949999999998</v>
      </c>
      <c r="N61" s="90"/>
      <c r="O61" s="91"/>
      <c r="P61" s="92"/>
      <c r="Q61" s="92"/>
      <c r="R61" s="92"/>
    </row>
    <row r="62" spans="8:18" x14ac:dyDescent="0.25">
      <c r="H62" s="97" t="s">
        <v>47</v>
      </c>
      <c r="I62" s="97">
        <v>6915.6506600000002</v>
      </c>
      <c r="J62" s="98">
        <v>386.35259999999994</v>
      </c>
      <c r="K62" s="99">
        <v>1428.5206599999999</v>
      </c>
      <c r="L62" s="99">
        <v>1248.7028400000002</v>
      </c>
      <c r="M62" s="99">
        <v>585.19337891105931</v>
      </c>
      <c r="N62" s="90"/>
      <c r="O62" s="91"/>
      <c r="P62" s="92"/>
      <c r="Q62" s="92"/>
      <c r="R62" s="92"/>
    </row>
    <row r="63" spans="8:18" x14ac:dyDescent="0.25">
      <c r="H63" s="97" t="s">
        <v>48</v>
      </c>
      <c r="I63" s="97">
        <v>7455.4134100000001</v>
      </c>
      <c r="J63" s="98">
        <v>368.62676999999996</v>
      </c>
      <c r="K63" s="99">
        <v>1402.8962199999999</v>
      </c>
      <c r="L63" s="99">
        <v>1265.1894</v>
      </c>
      <c r="M63" s="99">
        <v>550.38959999999997</v>
      </c>
      <c r="N63" s="91"/>
      <c r="O63" s="91"/>
      <c r="P63" s="92"/>
      <c r="Q63" s="92"/>
      <c r="R63" s="92"/>
    </row>
    <row r="64" spans="8:18" x14ac:dyDescent="0.25">
      <c r="H64" s="97" t="s">
        <v>49</v>
      </c>
      <c r="I64" s="97">
        <v>8049.7954600000012</v>
      </c>
      <c r="J64" s="98">
        <v>387.38726999999994</v>
      </c>
      <c r="K64" s="98">
        <v>1410.6421700000001</v>
      </c>
      <c r="L64" s="98">
        <v>1829.5459200000003</v>
      </c>
      <c r="M64" s="98">
        <v>574.71422400000006</v>
      </c>
      <c r="N64" s="91"/>
      <c r="O64" s="91"/>
      <c r="P64" s="92"/>
      <c r="Q64" s="92"/>
      <c r="R64" s="92"/>
    </row>
    <row r="65" spans="8:18" x14ac:dyDescent="0.25">
      <c r="H65" s="97" t="s">
        <v>50</v>
      </c>
      <c r="I65" s="97">
        <v>8059.6602199999998</v>
      </c>
      <c r="J65" s="98">
        <v>429.02420999999993</v>
      </c>
      <c r="K65" s="98">
        <v>1577.8290799999997</v>
      </c>
      <c r="L65" s="98">
        <v>2011.4758800000002</v>
      </c>
      <c r="M65" s="98">
        <v>647.73525600000005</v>
      </c>
      <c r="N65" s="91"/>
      <c r="O65" s="91"/>
      <c r="P65" s="91"/>
      <c r="Q65" s="92"/>
      <c r="R65" s="92"/>
    </row>
    <row r="66" spans="8:18" x14ac:dyDescent="0.25">
      <c r="H66" s="97" t="s">
        <v>7</v>
      </c>
      <c r="I66" s="97">
        <v>8169.4435000000012</v>
      </c>
      <c r="J66" s="98">
        <v>481.31483999999995</v>
      </c>
      <c r="K66" s="98">
        <v>1594.8283000000001</v>
      </c>
      <c r="L66" s="98">
        <v>1831.9726800000001</v>
      </c>
      <c r="M66" s="98">
        <v>770.48668800000007</v>
      </c>
      <c r="N66" s="91"/>
      <c r="O66" s="91"/>
      <c r="P66" s="93"/>
      <c r="Q66" s="92"/>
      <c r="R66" s="92"/>
    </row>
    <row r="67" spans="8:18" x14ac:dyDescent="0.25">
      <c r="H67" s="97" t="s">
        <v>8</v>
      </c>
      <c r="I67" s="97">
        <v>8418.3622600000017</v>
      </c>
      <c r="J67" s="98">
        <v>528.17061000000001</v>
      </c>
      <c r="K67" s="98">
        <v>1585.2819400000001</v>
      </c>
      <c r="L67" s="98">
        <v>1534.2516000000001</v>
      </c>
      <c r="M67" s="98">
        <v>734.52711600000009</v>
      </c>
      <c r="N67" s="91"/>
      <c r="O67" s="91"/>
      <c r="P67" s="91"/>
      <c r="Q67" s="92"/>
      <c r="R67" s="92"/>
    </row>
    <row r="68" spans="8:18" x14ac:dyDescent="0.25">
      <c r="H68" s="97" t="s">
        <v>9</v>
      </c>
      <c r="I68" s="97">
        <v>8560.0244500000008</v>
      </c>
      <c r="J68" s="98">
        <v>503.36126999999999</v>
      </c>
      <c r="K68" s="98">
        <v>1582.2673</v>
      </c>
      <c r="L68" s="98">
        <v>1363.9931999999999</v>
      </c>
      <c r="M68" s="98">
        <v>844.54203600000005</v>
      </c>
      <c r="N68" s="100"/>
      <c r="O68" s="91"/>
      <c r="P68" s="93"/>
      <c r="Q68" s="92"/>
      <c r="R68" s="92"/>
    </row>
    <row r="69" spans="8:18" x14ac:dyDescent="0.25">
      <c r="H69" s="97" t="s">
        <v>10</v>
      </c>
      <c r="I69" s="97">
        <v>9216.893399999999</v>
      </c>
      <c r="J69" s="98">
        <v>548.82989999999995</v>
      </c>
      <c r="K69" s="98">
        <v>1568.4502</v>
      </c>
      <c r="L69" s="98">
        <v>1296.5832</v>
      </c>
      <c r="M69" s="98">
        <v>860.07034800000008</v>
      </c>
      <c r="N69" s="101"/>
      <c r="O69" s="64"/>
      <c r="P69" s="64"/>
      <c r="Q69" s="64"/>
      <c r="R69" s="92"/>
    </row>
    <row r="70" spans="8:18" x14ac:dyDescent="0.25">
      <c r="H70" s="97" t="s">
        <v>51</v>
      </c>
      <c r="I70" s="97">
        <v>9671.5499</v>
      </c>
      <c r="J70" s="102">
        <v>498.46080000000001</v>
      </c>
      <c r="K70" s="102">
        <v>1547.0965000000001</v>
      </c>
      <c r="L70" s="102">
        <v>1242.2700000000002</v>
      </c>
      <c r="M70" s="103">
        <v>808.45601368139307</v>
      </c>
      <c r="N70" s="101"/>
      <c r="O70" s="64"/>
      <c r="P70" s="94"/>
      <c r="Q70" s="94"/>
      <c r="R70" s="92"/>
    </row>
  </sheetData>
  <mergeCells count="10">
    <mergeCell ref="A23:G23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BE9B-B527-45AF-8E53-68D8D84A5F10}">
  <sheetPr>
    <tabColor rgb="FF00B050"/>
  </sheetPr>
  <dimension ref="A1:H26"/>
  <sheetViews>
    <sheetView showGridLines="0" workbookViewId="0">
      <selection activeCell="G15" sqref="G15"/>
    </sheetView>
  </sheetViews>
  <sheetFormatPr defaultRowHeight="15" x14ac:dyDescent="0.25"/>
  <cols>
    <col min="1" max="1" width="14" customWidth="1"/>
    <col min="2" max="2" width="12.140625" customWidth="1"/>
    <col min="3" max="3" width="12.28515625" customWidth="1"/>
    <col min="4" max="5" width="11.7109375" customWidth="1"/>
    <col min="6" max="6" width="11.42578125" customWidth="1"/>
    <col min="7" max="7" width="12.85546875" customWidth="1"/>
    <col min="8" max="8" width="11.5703125" bestFit="1" customWidth="1"/>
  </cols>
  <sheetData>
    <row r="1" spans="1:8" x14ac:dyDescent="0.25">
      <c r="A1" s="243" t="s">
        <v>52</v>
      </c>
      <c r="B1" s="244"/>
      <c r="C1" s="244"/>
      <c r="D1" s="244"/>
      <c r="E1" s="244"/>
      <c r="F1" s="244"/>
      <c r="G1" s="245"/>
    </row>
    <row r="2" spans="1:8" ht="9" customHeight="1" x14ac:dyDescent="0.25">
      <c r="A2" s="270"/>
      <c r="B2" s="271"/>
      <c r="C2" s="271"/>
      <c r="D2" s="271"/>
      <c r="E2" s="271"/>
      <c r="F2" s="271"/>
      <c r="G2" s="272"/>
    </row>
    <row r="3" spans="1:8" x14ac:dyDescent="0.25">
      <c r="A3" s="104"/>
      <c r="B3" s="105"/>
      <c r="C3" s="105"/>
      <c r="D3" s="105"/>
      <c r="E3" s="105"/>
      <c r="F3" s="105"/>
      <c r="G3" s="106" t="s">
        <v>53</v>
      </c>
    </row>
    <row r="4" spans="1:8" x14ac:dyDescent="0.25">
      <c r="A4" s="259" t="s">
        <v>1</v>
      </c>
      <c r="B4" s="274" t="s">
        <v>44</v>
      </c>
      <c r="C4" s="275"/>
      <c r="D4" s="276"/>
      <c r="E4" s="277" t="s">
        <v>54</v>
      </c>
      <c r="F4" s="277" t="s">
        <v>55</v>
      </c>
      <c r="G4" s="259" t="s">
        <v>36</v>
      </c>
    </row>
    <row r="5" spans="1:8" x14ac:dyDescent="0.25">
      <c r="A5" s="273"/>
      <c r="B5" s="6" t="s">
        <v>56</v>
      </c>
      <c r="C5" s="6" t="s">
        <v>57</v>
      </c>
      <c r="D5" s="107" t="s">
        <v>36</v>
      </c>
      <c r="E5" s="277"/>
      <c r="F5" s="277"/>
      <c r="G5" s="273"/>
    </row>
    <row r="6" spans="1:8" x14ac:dyDescent="0.25">
      <c r="A6" s="6">
        <v>1</v>
      </c>
      <c r="B6" s="6">
        <v>2</v>
      </c>
      <c r="C6" s="6">
        <v>3</v>
      </c>
      <c r="D6" s="51" t="s">
        <v>58</v>
      </c>
      <c r="E6" s="6">
        <v>5</v>
      </c>
      <c r="F6" s="6">
        <v>6</v>
      </c>
      <c r="G6" s="6" t="s">
        <v>59</v>
      </c>
    </row>
    <row r="7" spans="1:8" hidden="1" x14ac:dyDescent="0.25">
      <c r="A7" s="54" t="s">
        <v>7</v>
      </c>
      <c r="B7" s="21">
        <v>51.66</v>
      </c>
      <c r="C7" s="108">
        <v>488.29</v>
      </c>
      <c r="D7" s="109">
        <f t="shared" ref="D7:D15" si="0">SUM(B7:C7)</f>
        <v>539.95000000000005</v>
      </c>
      <c r="E7" s="109">
        <v>503.84300000000002</v>
      </c>
      <c r="F7" s="110">
        <v>36.106999999999999</v>
      </c>
      <c r="G7" s="109">
        <f>SUM(E7:F7)</f>
        <v>539.95000000000005</v>
      </c>
      <c r="H7" s="13"/>
    </row>
    <row r="8" spans="1:8" hidden="1" x14ac:dyDescent="0.25">
      <c r="A8" s="56" t="s">
        <v>8</v>
      </c>
      <c r="B8" s="21">
        <v>51.582000000000001</v>
      </c>
      <c r="C8" s="108">
        <v>504.82</v>
      </c>
      <c r="D8" s="109">
        <f t="shared" si="0"/>
        <v>556.40200000000004</v>
      </c>
      <c r="E8" s="109">
        <v>521.67700000000002</v>
      </c>
      <c r="F8" s="111">
        <v>34.725000000000001</v>
      </c>
      <c r="G8" s="109">
        <f t="shared" ref="G8:G19" si="1">SUM(E8:F8)</f>
        <v>556.40200000000004</v>
      </c>
      <c r="H8" s="13"/>
    </row>
    <row r="9" spans="1:8" hidden="1" x14ac:dyDescent="0.25">
      <c r="A9" s="56" t="s">
        <v>9</v>
      </c>
      <c r="B9" s="21">
        <v>56.817999999999998</v>
      </c>
      <c r="C9" s="108">
        <v>508.947</v>
      </c>
      <c r="D9" s="109">
        <f t="shared" si="0"/>
        <v>565.76499999999999</v>
      </c>
      <c r="E9" s="109">
        <v>528.08000000000004</v>
      </c>
      <c r="F9" s="111">
        <v>37.685000000000002</v>
      </c>
      <c r="G9" s="109">
        <f t="shared" si="1"/>
        <v>565.7650000000001</v>
      </c>
      <c r="H9" s="112"/>
    </row>
    <row r="10" spans="1:8" x14ac:dyDescent="0.25">
      <c r="A10" s="56" t="s">
        <v>10</v>
      </c>
      <c r="B10" s="21">
        <v>57.445999999999998</v>
      </c>
      <c r="C10" s="108">
        <v>551.73299999999995</v>
      </c>
      <c r="D10" s="109">
        <f t="shared" si="0"/>
        <v>609.17899999999997</v>
      </c>
      <c r="E10" s="109">
        <v>567.03</v>
      </c>
      <c r="F10" s="109">
        <v>42.146999999999998</v>
      </c>
      <c r="G10" s="109">
        <f t="shared" si="1"/>
        <v>609.17700000000002</v>
      </c>
      <c r="H10" s="112"/>
    </row>
    <row r="11" spans="1:8" x14ac:dyDescent="0.25">
      <c r="A11" s="56" t="s">
        <v>11</v>
      </c>
      <c r="B11" s="21">
        <v>60.887</v>
      </c>
      <c r="C11" s="108">
        <v>578.34299999999996</v>
      </c>
      <c r="D11" s="109">
        <f t="shared" si="0"/>
        <v>639.23</v>
      </c>
      <c r="E11" s="109">
        <v>606.67700000000002</v>
      </c>
      <c r="F11" s="109">
        <v>32.552999999999997</v>
      </c>
      <c r="G11" s="109">
        <f t="shared" si="1"/>
        <v>639.23</v>
      </c>
      <c r="H11" s="112"/>
    </row>
    <row r="12" spans="1:8" x14ac:dyDescent="0.25">
      <c r="A12" s="56" t="s">
        <v>12</v>
      </c>
      <c r="B12" s="21">
        <v>61.661000000000001</v>
      </c>
      <c r="C12" s="108">
        <v>596.20699999999999</v>
      </c>
      <c r="D12" s="109">
        <f t="shared" si="0"/>
        <v>657.86799999999994</v>
      </c>
      <c r="E12" s="109">
        <v>625.19600000000003</v>
      </c>
      <c r="F12" s="109">
        <v>32.671999999999997</v>
      </c>
      <c r="G12" s="109">
        <f t="shared" si="1"/>
        <v>657.86800000000005</v>
      </c>
      <c r="H12" s="112"/>
    </row>
    <row r="13" spans="1:8" x14ac:dyDescent="0.25">
      <c r="A13" s="56" t="s">
        <v>13</v>
      </c>
      <c r="B13" s="21">
        <v>40.148000000000003</v>
      </c>
      <c r="C13" s="109">
        <v>635.25199999999995</v>
      </c>
      <c r="D13" s="109">
        <f t="shared" si="0"/>
        <v>675.4</v>
      </c>
      <c r="E13" s="109">
        <v>641.774</v>
      </c>
      <c r="F13" s="109">
        <v>33.625999999999998</v>
      </c>
      <c r="G13" s="109">
        <f t="shared" si="1"/>
        <v>675.4</v>
      </c>
      <c r="H13" s="112"/>
    </row>
    <row r="14" spans="1:8" x14ac:dyDescent="0.25">
      <c r="A14" s="56" t="s">
        <v>14</v>
      </c>
      <c r="B14" s="113">
        <v>41.131999999999998</v>
      </c>
      <c r="C14" s="113">
        <v>687.58600000000001</v>
      </c>
      <c r="D14" s="109">
        <f t="shared" si="0"/>
        <v>728.71799999999996</v>
      </c>
      <c r="E14" s="109">
        <v>695.74199999999996</v>
      </c>
      <c r="F14" s="109">
        <v>32.975999999999999</v>
      </c>
      <c r="G14" s="109">
        <f t="shared" si="1"/>
        <v>728.71799999999996</v>
      </c>
      <c r="H14" s="112"/>
    </row>
    <row r="15" spans="1:8" x14ac:dyDescent="0.25">
      <c r="A15" s="56" t="s">
        <v>15</v>
      </c>
      <c r="B15" s="113">
        <v>52.936</v>
      </c>
      <c r="C15" s="113">
        <v>677.93799999999999</v>
      </c>
      <c r="D15" s="109">
        <f t="shared" si="0"/>
        <v>730.87400000000002</v>
      </c>
      <c r="E15" s="109">
        <v>698.22400000000005</v>
      </c>
      <c r="F15" s="109">
        <v>32.65</v>
      </c>
      <c r="G15" s="109">
        <f t="shared" si="1"/>
        <v>730.87400000000002</v>
      </c>
      <c r="H15" s="112"/>
    </row>
    <row r="16" spans="1:8" x14ac:dyDescent="0.25">
      <c r="A16" s="56" t="s">
        <v>16</v>
      </c>
      <c r="B16" s="113">
        <v>44.786999999999999</v>
      </c>
      <c r="C16" s="113">
        <v>671.29600000000005</v>
      </c>
      <c r="D16" s="109">
        <f t="shared" ref="D16:D19" si="2">SUM(B16:C16)</f>
        <v>716.08300000000008</v>
      </c>
      <c r="E16" s="109">
        <v>685.95</v>
      </c>
      <c r="F16" s="109">
        <v>30.132999999999999</v>
      </c>
      <c r="G16" s="109">
        <f t="shared" si="1"/>
        <v>716.08300000000008</v>
      </c>
      <c r="H16" s="112"/>
    </row>
    <row r="17" spans="1:8" x14ac:dyDescent="0.25">
      <c r="A17" s="56" t="s">
        <v>17</v>
      </c>
      <c r="B17" s="113">
        <v>51.701999999999998</v>
      </c>
      <c r="C17" s="113">
        <v>726.50800000000004</v>
      </c>
      <c r="D17" s="109">
        <f t="shared" si="2"/>
        <v>778.21</v>
      </c>
      <c r="E17" s="109">
        <v>747.44100000000003</v>
      </c>
      <c r="F17" s="109">
        <v>30.768999999999998</v>
      </c>
      <c r="G17" s="109">
        <f t="shared" si="1"/>
        <v>778.21</v>
      </c>
      <c r="H17" s="112"/>
    </row>
    <row r="18" spans="1:8" x14ac:dyDescent="0.25">
      <c r="A18" s="56" t="s">
        <v>18</v>
      </c>
      <c r="B18" s="113">
        <v>60.759</v>
      </c>
      <c r="C18" s="113">
        <v>832.43200000000002</v>
      </c>
      <c r="D18" s="109">
        <f t="shared" si="2"/>
        <v>893.19100000000003</v>
      </c>
      <c r="E18" s="109">
        <v>853.86199999999997</v>
      </c>
      <c r="F18" s="109">
        <v>39.329000000000001</v>
      </c>
      <c r="G18" s="109">
        <f t="shared" si="1"/>
        <v>893.19099999999992</v>
      </c>
      <c r="H18" s="112"/>
    </row>
    <row r="19" spans="1:8" x14ac:dyDescent="0.25">
      <c r="A19" s="114" t="s">
        <v>19</v>
      </c>
      <c r="B19" s="113">
        <v>66.820999999999998</v>
      </c>
      <c r="C19" s="113">
        <v>931.005</v>
      </c>
      <c r="D19" s="109">
        <f t="shared" si="2"/>
        <v>997.82600000000002</v>
      </c>
      <c r="E19" s="115">
        <v>949.79300000000012</v>
      </c>
      <c r="F19" s="116">
        <v>48.032999999999987</v>
      </c>
      <c r="G19" s="109">
        <f t="shared" si="1"/>
        <v>997.82600000000014</v>
      </c>
      <c r="H19" s="112"/>
    </row>
    <row r="20" spans="1:8" ht="38.25" x14ac:dyDescent="0.25">
      <c r="A20" s="22" t="s">
        <v>20</v>
      </c>
      <c r="B20" s="23">
        <f>((B19-B18)/B18)*100</f>
        <v>9.9771227307888513</v>
      </c>
      <c r="C20" s="23">
        <f t="shared" ref="C20:G20" si="3">((C19-C18)/C18)*100</f>
        <v>11.841567839775498</v>
      </c>
      <c r="D20" s="23">
        <f t="shared" si="3"/>
        <v>11.714739624559584</v>
      </c>
      <c r="E20" s="23">
        <f t="shared" si="3"/>
        <v>11.234953657616822</v>
      </c>
      <c r="F20" s="23">
        <f t="shared" si="3"/>
        <v>22.131251748073904</v>
      </c>
      <c r="G20" s="23">
        <f t="shared" si="3"/>
        <v>11.714739624559609</v>
      </c>
    </row>
    <row r="21" spans="1:8" ht="35.25" customHeight="1" x14ac:dyDescent="0.25">
      <c r="A21" s="24" t="s">
        <v>21</v>
      </c>
      <c r="B21" s="117">
        <f>((B19/B10)^(1/9)-1)*100</f>
        <v>1.6938752758161701</v>
      </c>
      <c r="C21" s="117">
        <f t="shared" ref="C21:G21" si="4">((C19/C10)^(1/9)-1)*100</f>
        <v>5.9856349243100571</v>
      </c>
      <c r="D21" s="117">
        <f t="shared" si="4"/>
        <v>5.6360638149212994</v>
      </c>
      <c r="E21" s="117">
        <f t="shared" si="4"/>
        <v>5.8988969297041116</v>
      </c>
      <c r="F21" s="117">
        <f t="shared" si="4"/>
        <v>1.4630974158626353</v>
      </c>
      <c r="G21" s="117">
        <f t="shared" si="4"/>
        <v>5.6361023499391871</v>
      </c>
    </row>
    <row r="22" spans="1:8" x14ac:dyDescent="0.25">
      <c r="A22" s="118" t="s">
        <v>22</v>
      </c>
      <c r="B22" s="119"/>
      <c r="C22" s="120"/>
      <c r="D22" s="121"/>
      <c r="E22" s="121"/>
      <c r="F22" s="121"/>
      <c r="G22" s="122"/>
    </row>
    <row r="23" spans="1:8" ht="23.25" customHeight="1" x14ac:dyDescent="0.25">
      <c r="A23" s="123" t="s">
        <v>60</v>
      </c>
      <c r="B23" s="124"/>
      <c r="C23" s="44"/>
      <c r="D23" s="125"/>
      <c r="E23" s="125"/>
      <c r="F23" s="125"/>
      <c r="G23" s="126"/>
    </row>
    <row r="24" spans="1:8" x14ac:dyDescent="0.25">
      <c r="E24" s="112"/>
    </row>
    <row r="25" spans="1:8" x14ac:dyDescent="0.25">
      <c r="D25" s="112"/>
      <c r="E25" s="112"/>
    </row>
    <row r="26" spans="1:8" x14ac:dyDescent="0.25">
      <c r="B26" s="7"/>
      <c r="C26" s="7"/>
      <c r="D26" s="7"/>
      <c r="E26" s="7"/>
      <c r="F26" s="7"/>
      <c r="G26" s="7"/>
    </row>
  </sheetData>
  <mergeCells count="6">
    <mergeCell ref="A1:G2"/>
    <mergeCell ref="A4:A5"/>
    <mergeCell ref="B4:D4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8C8A-6908-4291-8387-57322304D3CD}">
  <sheetPr>
    <tabColor rgb="FF00B050"/>
  </sheetPr>
  <dimension ref="A1:H51"/>
  <sheetViews>
    <sheetView workbookViewId="0">
      <selection activeCell="B41" sqref="B41"/>
    </sheetView>
  </sheetViews>
  <sheetFormatPr defaultRowHeight="15" x14ac:dyDescent="0.25"/>
  <cols>
    <col min="1" max="1" width="12.85546875" customWidth="1"/>
    <col min="2" max="2" width="12.140625" customWidth="1"/>
    <col min="3" max="5" width="11.85546875" customWidth="1"/>
    <col min="6" max="6" width="11.140625" customWidth="1"/>
    <col min="7" max="7" width="11.5703125" customWidth="1"/>
    <col min="8" max="8" width="13" customWidth="1"/>
  </cols>
  <sheetData>
    <row r="1" spans="1:8" x14ac:dyDescent="0.25">
      <c r="A1" s="295" t="s">
        <v>61</v>
      </c>
      <c r="B1" s="296"/>
      <c r="C1" s="296"/>
      <c r="D1" s="296"/>
      <c r="E1" s="296"/>
      <c r="F1" s="296"/>
      <c r="G1" s="296"/>
      <c r="H1" s="297"/>
    </row>
    <row r="2" spans="1:8" ht="11.25" customHeight="1" x14ac:dyDescent="0.25">
      <c r="A2" s="298"/>
      <c r="B2" s="299"/>
      <c r="C2" s="299"/>
      <c r="D2" s="299"/>
      <c r="E2" s="299"/>
      <c r="F2" s="299"/>
      <c r="G2" s="299"/>
      <c r="H2" s="300"/>
    </row>
    <row r="3" spans="1:8" x14ac:dyDescent="0.25">
      <c r="A3" s="127"/>
      <c r="B3" s="128"/>
      <c r="C3" s="128"/>
      <c r="D3" s="128"/>
      <c r="E3" s="301" t="s">
        <v>62</v>
      </c>
      <c r="F3" s="301"/>
      <c r="G3" s="301"/>
      <c r="H3" s="302"/>
    </row>
    <row r="4" spans="1:8" ht="18" customHeight="1" x14ac:dyDescent="0.25">
      <c r="A4" s="303" t="s">
        <v>63</v>
      </c>
      <c r="B4" s="304" t="s">
        <v>54</v>
      </c>
      <c r="C4" s="304"/>
      <c r="D4" s="304" t="s">
        <v>64</v>
      </c>
      <c r="E4" s="304"/>
      <c r="F4" s="304" t="s">
        <v>65</v>
      </c>
      <c r="G4" s="304"/>
      <c r="H4" s="305" t="s">
        <v>66</v>
      </c>
    </row>
    <row r="5" spans="1:8" ht="20.25" customHeight="1" x14ac:dyDescent="0.25">
      <c r="A5" s="303"/>
      <c r="B5" s="129" t="s">
        <v>18</v>
      </c>
      <c r="C5" s="129" t="s">
        <v>39</v>
      </c>
      <c r="D5" s="129" t="s">
        <v>18</v>
      </c>
      <c r="E5" s="129" t="s">
        <v>39</v>
      </c>
      <c r="F5" s="129" t="s">
        <v>18</v>
      </c>
      <c r="G5" s="129" t="s">
        <v>39</v>
      </c>
      <c r="H5" s="305"/>
    </row>
    <row r="6" spans="1:8" x14ac:dyDescent="0.25">
      <c r="A6" s="130" t="s">
        <v>67</v>
      </c>
      <c r="B6" s="131">
        <v>0</v>
      </c>
      <c r="C6" s="132">
        <v>0</v>
      </c>
      <c r="D6" s="131">
        <v>0</v>
      </c>
      <c r="E6" s="132">
        <v>0</v>
      </c>
      <c r="F6" s="133">
        <f>B6+D6</f>
        <v>0</v>
      </c>
      <c r="G6" s="131">
        <f>C6+E6</f>
        <v>0</v>
      </c>
      <c r="H6" s="131" t="s">
        <v>68</v>
      </c>
    </row>
    <row r="7" spans="1:8" x14ac:dyDescent="0.25">
      <c r="A7" s="130" t="s">
        <v>69</v>
      </c>
      <c r="B7" s="134">
        <v>6.2E-2</v>
      </c>
      <c r="C7" s="132">
        <v>9.8000000000000004E-2</v>
      </c>
      <c r="D7" s="134">
        <v>0</v>
      </c>
      <c r="E7" s="132">
        <v>0</v>
      </c>
      <c r="F7" s="135">
        <f t="shared" ref="F7:G16" si="0">B7+D7</f>
        <v>6.2E-2</v>
      </c>
      <c r="G7" s="134">
        <f t="shared" si="0"/>
        <v>9.8000000000000004E-2</v>
      </c>
      <c r="H7" s="134" t="s">
        <v>68</v>
      </c>
    </row>
    <row r="8" spans="1:8" x14ac:dyDescent="0.25">
      <c r="A8" s="130" t="s">
        <v>70</v>
      </c>
      <c r="B8" s="134">
        <v>0.247</v>
      </c>
      <c r="C8" s="132">
        <v>0.216</v>
      </c>
      <c r="D8" s="134">
        <v>0</v>
      </c>
      <c r="E8" s="132">
        <v>0</v>
      </c>
      <c r="F8" s="135">
        <f t="shared" si="0"/>
        <v>0.247</v>
      </c>
      <c r="G8" s="134">
        <f t="shared" si="0"/>
        <v>0.216</v>
      </c>
      <c r="H8" s="134" t="s">
        <v>68</v>
      </c>
    </row>
    <row r="9" spans="1:8" x14ac:dyDescent="0.25">
      <c r="A9" s="130" t="s">
        <v>71</v>
      </c>
      <c r="B9" s="134">
        <v>0.17100000000000001</v>
      </c>
      <c r="C9" s="132">
        <v>1.2269999999999999</v>
      </c>
      <c r="D9" s="134">
        <v>0</v>
      </c>
      <c r="E9" s="132">
        <v>0</v>
      </c>
      <c r="F9" s="135">
        <f t="shared" si="0"/>
        <v>0.17100000000000001</v>
      </c>
      <c r="G9" s="134">
        <f t="shared" si="0"/>
        <v>1.2269999999999999</v>
      </c>
      <c r="H9" s="134" t="s">
        <v>68</v>
      </c>
    </row>
    <row r="10" spans="1:8" x14ac:dyDescent="0.25">
      <c r="A10" s="130" t="s">
        <v>72</v>
      </c>
      <c r="B10" s="134">
        <v>3.4459999999999997</v>
      </c>
      <c r="C10" s="132">
        <v>2.95</v>
      </c>
      <c r="D10" s="134">
        <v>0.33600000000000002</v>
      </c>
      <c r="E10" s="132">
        <v>0.48699999999999999</v>
      </c>
      <c r="F10" s="135">
        <f t="shared" si="0"/>
        <v>3.7819999999999996</v>
      </c>
      <c r="G10" s="134">
        <f t="shared" si="0"/>
        <v>3.4370000000000003</v>
      </c>
      <c r="H10" s="134">
        <f t="shared" ref="H10:H13" si="1">(G10-F10)/F10*100</f>
        <v>-9.1221575885774548</v>
      </c>
    </row>
    <row r="11" spans="1:8" x14ac:dyDescent="0.25">
      <c r="A11" s="130" t="s">
        <v>73</v>
      </c>
      <c r="B11" s="134">
        <v>2.3129999999999997</v>
      </c>
      <c r="C11" s="132">
        <v>4.3080000000000007</v>
      </c>
      <c r="D11" s="134">
        <v>0.32500000000000001</v>
      </c>
      <c r="E11" s="132">
        <v>0.29199999999999998</v>
      </c>
      <c r="F11" s="135">
        <f t="shared" si="0"/>
        <v>2.6379999999999999</v>
      </c>
      <c r="G11" s="134">
        <f t="shared" si="0"/>
        <v>4.6000000000000005</v>
      </c>
      <c r="H11" s="134">
        <f t="shared" si="1"/>
        <v>74.374526156178959</v>
      </c>
    </row>
    <row r="12" spans="1:8" x14ac:dyDescent="0.25">
      <c r="A12" s="130" t="s">
        <v>74</v>
      </c>
      <c r="B12" s="134">
        <v>26.103999999999999</v>
      </c>
      <c r="C12" s="132">
        <v>30.406999999999996</v>
      </c>
      <c r="D12" s="134">
        <v>5.1079999999999997</v>
      </c>
      <c r="E12" s="132">
        <v>5.1449999999999996</v>
      </c>
      <c r="F12" s="135">
        <f t="shared" si="0"/>
        <v>31.212</v>
      </c>
      <c r="G12" s="134">
        <f t="shared" si="0"/>
        <v>35.551999999999992</v>
      </c>
      <c r="H12" s="134">
        <f t="shared" si="1"/>
        <v>13.904908368576166</v>
      </c>
    </row>
    <row r="13" spans="1:8" x14ac:dyDescent="0.25">
      <c r="A13" s="130" t="s">
        <v>75</v>
      </c>
      <c r="B13" s="134">
        <v>22.482000000000003</v>
      </c>
      <c r="C13" s="132">
        <v>21.213000000000001</v>
      </c>
      <c r="D13" s="134">
        <v>0</v>
      </c>
      <c r="E13" s="132">
        <v>0</v>
      </c>
      <c r="F13" s="135">
        <f t="shared" si="0"/>
        <v>22.482000000000003</v>
      </c>
      <c r="G13" s="134">
        <f t="shared" si="0"/>
        <v>21.213000000000001</v>
      </c>
      <c r="H13" s="134">
        <f t="shared" si="1"/>
        <v>-5.6445156124899993</v>
      </c>
    </row>
    <row r="14" spans="1:8" x14ac:dyDescent="0.25">
      <c r="A14" s="130" t="s">
        <v>76</v>
      </c>
      <c r="B14" s="134">
        <v>0.16500000000000001</v>
      </c>
      <c r="C14" s="132">
        <v>0.47799999999999998</v>
      </c>
      <c r="D14" s="134">
        <v>0</v>
      </c>
      <c r="E14" s="132">
        <v>0</v>
      </c>
      <c r="F14" s="135">
        <f t="shared" si="0"/>
        <v>0.16500000000000001</v>
      </c>
      <c r="G14" s="134">
        <f t="shared" si="0"/>
        <v>0.47799999999999998</v>
      </c>
      <c r="H14" s="134" t="s">
        <v>68</v>
      </c>
    </row>
    <row r="15" spans="1:8" x14ac:dyDescent="0.25">
      <c r="A15" s="130" t="s">
        <v>77</v>
      </c>
      <c r="B15" s="134">
        <v>0</v>
      </c>
      <c r="C15" s="132">
        <v>0</v>
      </c>
      <c r="D15" s="134">
        <v>0</v>
      </c>
      <c r="E15" s="132">
        <v>0</v>
      </c>
      <c r="F15" s="135">
        <f t="shared" si="0"/>
        <v>0</v>
      </c>
      <c r="G15" s="134">
        <f t="shared" si="0"/>
        <v>0</v>
      </c>
      <c r="H15" s="134" t="s">
        <v>68</v>
      </c>
    </row>
    <row r="16" spans="1:8" x14ac:dyDescent="0.25">
      <c r="A16" s="130" t="s">
        <v>78</v>
      </c>
      <c r="B16" s="136">
        <v>0</v>
      </c>
      <c r="C16" s="132">
        <v>0</v>
      </c>
      <c r="D16" s="136">
        <v>0</v>
      </c>
      <c r="E16" s="132">
        <v>0</v>
      </c>
      <c r="F16" s="137">
        <f t="shared" si="0"/>
        <v>0</v>
      </c>
      <c r="G16" s="136">
        <f t="shared" si="0"/>
        <v>0</v>
      </c>
      <c r="H16" s="136" t="s">
        <v>68</v>
      </c>
    </row>
    <row r="17" spans="1:8" x14ac:dyDescent="0.25">
      <c r="A17" s="138" t="s">
        <v>79</v>
      </c>
      <c r="B17" s="139">
        <f>SUM(B6:B16)</f>
        <v>54.99</v>
      </c>
      <c r="C17" s="139">
        <f t="shared" ref="C17:E17" si="2">SUM(C6:C16)</f>
        <v>60.896999999999998</v>
      </c>
      <c r="D17" s="139">
        <f t="shared" si="2"/>
        <v>5.7690000000000001</v>
      </c>
      <c r="E17" s="139">
        <f t="shared" si="2"/>
        <v>5.9239999999999995</v>
      </c>
      <c r="F17" s="139">
        <f>SUM(F6:F16)</f>
        <v>60.759000000000007</v>
      </c>
      <c r="G17" s="139">
        <f t="shared" ref="G17" si="3">SUM(G6:G16)</f>
        <v>66.820999999999984</v>
      </c>
      <c r="H17" s="140">
        <f>(G17-F17)/F17*100</f>
        <v>9.977122730788814</v>
      </c>
    </row>
    <row r="18" spans="1:8" x14ac:dyDescent="0.25">
      <c r="A18" s="138" t="s">
        <v>80</v>
      </c>
      <c r="B18" s="139">
        <v>37.595999999999997</v>
      </c>
      <c r="C18" s="139">
        <v>43.494999999999997</v>
      </c>
      <c r="D18" s="139">
        <v>5.7690000000000001</v>
      </c>
      <c r="E18" s="139">
        <v>5.9240000000000004</v>
      </c>
      <c r="F18" s="139">
        <f>B18+D18</f>
        <v>43.364999999999995</v>
      </c>
      <c r="G18" s="139">
        <f>C18+E18</f>
        <v>49.418999999999997</v>
      </c>
      <c r="H18" s="140">
        <f t="shared" ref="H18:H20" si="4">(G18-F18)/F18*100</f>
        <v>13.960567277758567</v>
      </c>
    </row>
    <row r="19" spans="1:8" x14ac:dyDescent="0.25">
      <c r="A19" s="138" t="s">
        <v>81</v>
      </c>
      <c r="B19" s="139">
        <v>17.393999999999998</v>
      </c>
      <c r="C19" s="139">
        <v>17.402000000000001</v>
      </c>
      <c r="D19" s="139">
        <v>0</v>
      </c>
      <c r="E19" s="139">
        <v>0</v>
      </c>
      <c r="F19" s="139">
        <f>B19+D19</f>
        <v>17.393999999999998</v>
      </c>
      <c r="G19" s="139">
        <f>C19+E19</f>
        <v>17.402000000000001</v>
      </c>
      <c r="H19" s="140">
        <f t="shared" si="4"/>
        <v>4.5992871104994087E-2</v>
      </c>
    </row>
    <row r="20" spans="1:8" x14ac:dyDescent="0.25">
      <c r="A20" s="138" t="s">
        <v>79</v>
      </c>
      <c r="B20" s="139">
        <f t="shared" ref="B20:F20" si="5">SUM(B18:B19)</f>
        <v>54.989999999999995</v>
      </c>
      <c r="C20" s="139">
        <f t="shared" si="5"/>
        <v>60.896999999999998</v>
      </c>
      <c r="D20" s="139">
        <f t="shared" si="5"/>
        <v>5.7690000000000001</v>
      </c>
      <c r="E20" s="139">
        <f t="shared" si="5"/>
        <v>5.9240000000000004</v>
      </c>
      <c r="F20" s="139">
        <f t="shared" si="5"/>
        <v>60.758999999999993</v>
      </c>
      <c r="G20" s="139">
        <f>SUM(G18:G19)</f>
        <v>66.820999999999998</v>
      </c>
      <c r="H20" s="140">
        <f t="shared" si="4"/>
        <v>9.9771227307888637</v>
      </c>
    </row>
    <row r="21" spans="1:8" x14ac:dyDescent="0.25">
      <c r="A21" s="141" t="s">
        <v>22</v>
      </c>
      <c r="B21" s="79"/>
      <c r="C21" s="142"/>
      <c r="D21" s="142"/>
      <c r="E21" s="142"/>
      <c r="F21" s="143"/>
      <c r="G21" s="143"/>
      <c r="H21" s="144"/>
    </row>
    <row r="22" spans="1:8" x14ac:dyDescent="0.25">
      <c r="A22" s="278" t="s">
        <v>82</v>
      </c>
      <c r="B22" s="279"/>
      <c r="C22" s="279"/>
      <c r="D22" s="279"/>
      <c r="E22" s="279"/>
      <c r="F22" s="145"/>
      <c r="G22" s="146"/>
      <c r="H22" s="147"/>
    </row>
    <row r="23" spans="1:8" x14ac:dyDescent="0.25">
      <c r="A23" s="148"/>
      <c r="B23" s="149"/>
      <c r="C23" s="149"/>
      <c r="D23" s="149"/>
      <c r="E23" s="149"/>
      <c r="F23" s="149"/>
      <c r="G23" s="149"/>
      <c r="H23" s="149"/>
    </row>
    <row r="24" spans="1:8" x14ac:dyDescent="0.25">
      <c r="A24" s="148"/>
      <c r="B24" s="149"/>
      <c r="C24" s="149"/>
      <c r="D24" s="149"/>
      <c r="E24" s="149"/>
      <c r="F24" s="149"/>
      <c r="G24" s="149"/>
      <c r="H24" s="149"/>
    </row>
    <row r="25" spans="1:8" x14ac:dyDescent="0.25">
      <c r="A25" s="148"/>
      <c r="B25" s="149"/>
      <c r="C25" s="149"/>
      <c r="D25" s="149"/>
      <c r="E25" s="149"/>
      <c r="F25" s="149"/>
      <c r="G25" s="149"/>
      <c r="H25" s="149"/>
    </row>
    <row r="26" spans="1:8" x14ac:dyDescent="0.25">
      <c r="A26" s="280" t="s">
        <v>83</v>
      </c>
      <c r="B26" s="281"/>
      <c r="C26" s="281"/>
      <c r="D26" s="281"/>
      <c r="E26" s="281"/>
      <c r="F26" s="281"/>
      <c r="G26" s="281"/>
      <c r="H26" s="282"/>
    </row>
    <row r="27" spans="1:8" x14ac:dyDescent="0.25">
      <c r="A27" s="283"/>
      <c r="B27" s="284"/>
      <c r="C27" s="284"/>
      <c r="D27" s="284"/>
      <c r="E27" s="284"/>
      <c r="F27" s="284"/>
      <c r="G27" s="284"/>
      <c r="H27" s="285"/>
    </row>
    <row r="28" spans="1:8" x14ac:dyDescent="0.25">
      <c r="A28" s="286" t="s">
        <v>84</v>
      </c>
      <c r="B28" s="287"/>
      <c r="C28" s="287"/>
      <c r="D28" s="287"/>
      <c r="E28" s="287"/>
      <c r="F28" s="287"/>
      <c r="G28" s="287"/>
      <c r="H28" s="288"/>
    </row>
    <row r="29" spans="1:8" ht="21.75" customHeight="1" x14ac:dyDescent="0.25">
      <c r="A29" s="289" t="s">
        <v>85</v>
      </c>
      <c r="B29" s="291" t="s">
        <v>54</v>
      </c>
      <c r="C29" s="292"/>
      <c r="D29" s="291" t="s">
        <v>64</v>
      </c>
      <c r="E29" s="292"/>
      <c r="F29" s="291" t="s">
        <v>65</v>
      </c>
      <c r="G29" s="292"/>
      <c r="H29" s="293" t="s">
        <v>66</v>
      </c>
    </row>
    <row r="30" spans="1:8" x14ac:dyDescent="0.25">
      <c r="A30" s="290"/>
      <c r="B30" s="129" t="s">
        <v>18</v>
      </c>
      <c r="C30" s="129" t="s">
        <v>39</v>
      </c>
      <c r="D30" s="129" t="s">
        <v>18</v>
      </c>
      <c r="E30" s="129" t="s">
        <v>39</v>
      </c>
      <c r="F30" s="129" t="s">
        <v>18</v>
      </c>
      <c r="G30" s="129" t="s">
        <v>39</v>
      </c>
      <c r="H30" s="294"/>
    </row>
    <row r="31" spans="1:8" x14ac:dyDescent="0.25">
      <c r="A31" s="150" t="s">
        <v>86</v>
      </c>
      <c r="B31" s="151">
        <v>1.4999999999999999E-2</v>
      </c>
      <c r="C31" s="151">
        <v>5.2999999999999999E-2</v>
      </c>
      <c r="D31" s="152">
        <v>0</v>
      </c>
      <c r="E31" s="153">
        <v>0</v>
      </c>
      <c r="F31" s="154">
        <f>B31+D31</f>
        <v>1.4999999999999999E-2</v>
      </c>
      <c r="G31" s="154">
        <f>C31+E31</f>
        <v>5.2999999999999999E-2</v>
      </c>
      <c r="H31" s="155" t="s">
        <v>68</v>
      </c>
    </row>
    <row r="32" spans="1:8" x14ac:dyDescent="0.25">
      <c r="A32" s="150" t="s">
        <v>87</v>
      </c>
      <c r="B32" s="156">
        <v>8.299999999999999E-2</v>
      </c>
      <c r="C32" s="156">
        <v>9.4E-2</v>
      </c>
      <c r="D32" s="157">
        <v>0</v>
      </c>
      <c r="E32" s="153">
        <v>0</v>
      </c>
      <c r="F32" s="154">
        <f t="shared" ref="F32:G48" si="6">B32+D32</f>
        <v>8.299999999999999E-2</v>
      </c>
      <c r="G32" s="154">
        <f t="shared" si="6"/>
        <v>9.4E-2</v>
      </c>
      <c r="H32" s="155" t="s">
        <v>68</v>
      </c>
    </row>
    <row r="33" spans="1:8" x14ac:dyDescent="0.25">
      <c r="A33" s="150" t="s">
        <v>88</v>
      </c>
      <c r="B33" s="156">
        <v>1.702</v>
      </c>
      <c r="C33" s="156">
        <v>2.593</v>
      </c>
      <c r="D33" s="157">
        <v>0</v>
      </c>
      <c r="E33" s="153">
        <v>0</v>
      </c>
      <c r="F33" s="154">
        <f t="shared" si="6"/>
        <v>1.702</v>
      </c>
      <c r="G33" s="154">
        <f t="shared" si="6"/>
        <v>2.593</v>
      </c>
      <c r="H33" s="155" t="s">
        <v>68</v>
      </c>
    </row>
    <row r="34" spans="1:8" x14ac:dyDescent="0.25">
      <c r="A34" s="150" t="s">
        <v>89</v>
      </c>
      <c r="B34" s="156">
        <v>16.101000000000003</v>
      </c>
      <c r="C34" s="156">
        <v>18.007999999999999</v>
      </c>
      <c r="D34" s="157">
        <v>0</v>
      </c>
      <c r="E34" s="153">
        <v>0</v>
      </c>
      <c r="F34" s="154">
        <f t="shared" si="6"/>
        <v>16.101000000000003</v>
      </c>
      <c r="G34" s="154">
        <f t="shared" si="6"/>
        <v>18.007999999999999</v>
      </c>
      <c r="H34" s="155">
        <f t="shared" ref="H34:H49" si="7">(G34-F34)/F34*100</f>
        <v>11.843984845661737</v>
      </c>
    </row>
    <row r="35" spans="1:8" x14ac:dyDescent="0.25">
      <c r="A35" s="150" t="s">
        <v>90</v>
      </c>
      <c r="B35" s="156">
        <v>9.9009999999999998</v>
      </c>
      <c r="C35" s="156">
        <v>8.9450000000000003</v>
      </c>
      <c r="D35" s="157">
        <v>0</v>
      </c>
      <c r="E35" s="153">
        <v>0.183</v>
      </c>
      <c r="F35" s="154">
        <f t="shared" si="6"/>
        <v>9.9009999999999998</v>
      </c>
      <c r="G35" s="154">
        <f t="shared" si="6"/>
        <v>9.1280000000000001</v>
      </c>
      <c r="H35" s="155">
        <f t="shared" si="7"/>
        <v>-7.8072921927078038</v>
      </c>
    </row>
    <row r="36" spans="1:8" x14ac:dyDescent="0.25">
      <c r="A36" s="150" t="s">
        <v>91</v>
      </c>
      <c r="B36" s="156">
        <v>6.4290000000000003</v>
      </c>
      <c r="C36" s="156">
        <v>7.3019999999999996</v>
      </c>
      <c r="D36" s="157">
        <v>0.125</v>
      </c>
      <c r="E36" s="154">
        <v>0.14599999999999999</v>
      </c>
      <c r="F36" s="154">
        <f t="shared" si="6"/>
        <v>6.5540000000000003</v>
      </c>
      <c r="G36" s="154">
        <f t="shared" si="6"/>
        <v>7.4479999999999995</v>
      </c>
      <c r="H36" s="155">
        <f t="shared" si="7"/>
        <v>13.640524870308196</v>
      </c>
    </row>
    <row r="37" spans="1:8" x14ac:dyDescent="0.25">
      <c r="A37" s="150" t="s">
        <v>92</v>
      </c>
      <c r="B37" s="156">
        <v>45.800000000000004</v>
      </c>
      <c r="C37" s="156">
        <v>54.634</v>
      </c>
      <c r="D37" s="158">
        <v>0.60599999999999998</v>
      </c>
      <c r="E37" s="154">
        <v>0.88</v>
      </c>
      <c r="F37" s="154">
        <f t="shared" si="6"/>
        <v>46.406000000000006</v>
      </c>
      <c r="G37" s="154">
        <f t="shared" si="6"/>
        <v>55.514000000000003</v>
      </c>
      <c r="H37" s="155">
        <f t="shared" si="7"/>
        <v>19.626772400120664</v>
      </c>
    </row>
    <row r="38" spans="1:8" x14ac:dyDescent="0.25">
      <c r="A38" s="150" t="s">
        <v>93</v>
      </c>
      <c r="B38" s="156">
        <v>53.197000000000003</v>
      </c>
      <c r="C38" s="156">
        <v>57.808</v>
      </c>
      <c r="D38" s="158">
        <v>0.46400000000000002</v>
      </c>
      <c r="E38" s="154">
        <v>1E-3</v>
      </c>
      <c r="F38" s="154">
        <f t="shared" si="6"/>
        <v>53.661000000000001</v>
      </c>
      <c r="G38" s="154">
        <f t="shared" si="6"/>
        <v>57.808999999999997</v>
      </c>
      <c r="H38" s="155">
        <f t="shared" si="7"/>
        <v>7.7300087586887987</v>
      </c>
    </row>
    <row r="39" spans="1:8" x14ac:dyDescent="0.25">
      <c r="A39" s="150" t="s">
        <v>94</v>
      </c>
      <c r="B39" s="156">
        <v>53.128999999999998</v>
      </c>
      <c r="C39" s="156">
        <v>67.454999999999998</v>
      </c>
      <c r="D39" s="158">
        <v>0</v>
      </c>
      <c r="E39" s="154">
        <v>10.952999999999999</v>
      </c>
      <c r="F39" s="154">
        <f t="shared" si="6"/>
        <v>53.128999999999998</v>
      </c>
      <c r="G39" s="154">
        <f t="shared" si="6"/>
        <v>78.408000000000001</v>
      </c>
      <c r="H39" s="155">
        <f t="shared" si="7"/>
        <v>47.580417474448993</v>
      </c>
    </row>
    <row r="40" spans="1:8" x14ac:dyDescent="0.25">
      <c r="A40" s="150" t="s">
        <v>95</v>
      </c>
      <c r="B40" s="156">
        <v>63.282000000000004</v>
      </c>
      <c r="C40" s="156">
        <v>68.356999999999985</v>
      </c>
      <c r="D40" s="158">
        <v>9.9499999999999993</v>
      </c>
      <c r="E40" s="154">
        <v>1.17</v>
      </c>
      <c r="F40" s="154">
        <f t="shared" si="6"/>
        <v>73.231999999999999</v>
      </c>
      <c r="G40" s="154">
        <f t="shared" si="6"/>
        <v>69.526999999999987</v>
      </c>
      <c r="H40" s="155">
        <f t="shared" si="7"/>
        <v>-5.0592637098536324</v>
      </c>
    </row>
    <row r="41" spans="1:8" x14ac:dyDescent="0.25">
      <c r="A41" s="150" t="s">
        <v>96</v>
      </c>
      <c r="B41" s="156">
        <v>236.80399999999997</v>
      </c>
      <c r="C41" s="156">
        <v>267.67300000000006</v>
      </c>
      <c r="D41" s="158">
        <v>10.837</v>
      </c>
      <c r="E41" s="154">
        <v>4.2829999999999995</v>
      </c>
      <c r="F41" s="154">
        <f t="shared" si="6"/>
        <v>247.64099999999996</v>
      </c>
      <c r="G41" s="154">
        <f t="shared" si="6"/>
        <v>271.95600000000007</v>
      </c>
      <c r="H41" s="155">
        <f t="shared" si="7"/>
        <v>9.8186487697918015</v>
      </c>
    </row>
    <row r="42" spans="1:8" x14ac:dyDescent="0.25">
      <c r="A42" s="150" t="s">
        <v>97</v>
      </c>
      <c r="B42" s="156">
        <v>99.445000000000022</v>
      </c>
      <c r="C42" s="156">
        <v>108.43599999999999</v>
      </c>
      <c r="D42" s="158">
        <v>4.1139999999999999</v>
      </c>
      <c r="E42" s="154">
        <v>12.790000000000001</v>
      </c>
      <c r="F42" s="154">
        <f t="shared" si="6"/>
        <v>103.55900000000003</v>
      </c>
      <c r="G42" s="154">
        <f t="shared" si="6"/>
        <v>121.226</v>
      </c>
      <c r="H42" s="155">
        <f t="shared" si="7"/>
        <v>17.059840284282359</v>
      </c>
    </row>
    <row r="43" spans="1:8" x14ac:dyDescent="0.25">
      <c r="A43" s="150" t="s">
        <v>98</v>
      </c>
      <c r="B43" s="156">
        <v>99.046000000000006</v>
      </c>
      <c r="C43" s="156">
        <v>112.39900000000002</v>
      </c>
      <c r="D43" s="157">
        <v>1.0739999999999998</v>
      </c>
      <c r="E43" s="153">
        <v>2.8719999999999999</v>
      </c>
      <c r="F43" s="154">
        <f t="shared" si="6"/>
        <v>100.12</v>
      </c>
      <c r="G43" s="154">
        <f t="shared" si="6"/>
        <v>115.27100000000002</v>
      </c>
      <c r="H43" s="155">
        <f t="shared" si="7"/>
        <v>15.132840591290462</v>
      </c>
    </row>
    <row r="44" spans="1:8" x14ac:dyDescent="0.25">
      <c r="A44" s="150" t="s">
        <v>99</v>
      </c>
      <c r="B44" s="156">
        <v>92.162000000000006</v>
      </c>
      <c r="C44" s="156">
        <v>89.349000000000004</v>
      </c>
      <c r="D44" s="158">
        <v>0.43099999999999999</v>
      </c>
      <c r="E44" s="153">
        <v>3.8000000000000003</v>
      </c>
      <c r="F44" s="154">
        <f t="shared" si="6"/>
        <v>92.593000000000004</v>
      </c>
      <c r="G44" s="154">
        <f t="shared" si="6"/>
        <v>93.149000000000001</v>
      </c>
      <c r="H44" s="155">
        <f t="shared" si="7"/>
        <v>0.60047735789962242</v>
      </c>
    </row>
    <row r="45" spans="1:8" x14ac:dyDescent="0.25">
      <c r="A45" s="150" t="s">
        <v>100</v>
      </c>
      <c r="B45" s="156">
        <v>17.182999999999996</v>
      </c>
      <c r="C45" s="156">
        <v>24.488999999999997</v>
      </c>
      <c r="D45" s="157">
        <v>0.751</v>
      </c>
      <c r="E45" s="153">
        <v>9.8000000000000004E-2</v>
      </c>
      <c r="F45" s="154">
        <f t="shared" si="6"/>
        <v>17.933999999999997</v>
      </c>
      <c r="G45" s="154">
        <f t="shared" si="6"/>
        <v>24.586999999999996</v>
      </c>
      <c r="H45" s="155">
        <f t="shared" si="7"/>
        <v>37.097133935541429</v>
      </c>
    </row>
    <row r="46" spans="1:8" x14ac:dyDescent="0.25">
      <c r="A46" s="150" t="s">
        <v>101</v>
      </c>
      <c r="B46" s="156">
        <v>4.2770000000000001</v>
      </c>
      <c r="C46" s="156">
        <v>0</v>
      </c>
      <c r="D46" s="157">
        <v>0</v>
      </c>
      <c r="E46" s="153">
        <v>4.3230000000000004</v>
      </c>
      <c r="F46" s="154">
        <f t="shared" si="6"/>
        <v>4.2770000000000001</v>
      </c>
      <c r="G46" s="154">
        <f t="shared" si="6"/>
        <v>4.3230000000000004</v>
      </c>
      <c r="H46" s="155">
        <f t="shared" si="7"/>
        <v>1.0755202244564008</v>
      </c>
    </row>
    <row r="47" spans="1:8" x14ac:dyDescent="0.25">
      <c r="A47" s="150" t="s">
        <v>102</v>
      </c>
      <c r="B47" s="156">
        <v>0.22600000000000001</v>
      </c>
      <c r="C47" s="156">
        <v>1.3009999999999999</v>
      </c>
      <c r="D47" s="157">
        <v>5.2080000000000002</v>
      </c>
      <c r="E47" s="153">
        <v>0.6100000000000001</v>
      </c>
      <c r="F47" s="154">
        <f t="shared" si="6"/>
        <v>5.4340000000000002</v>
      </c>
      <c r="G47" s="154">
        <f t="shared" si="6"/>
        <v>1.911</v>
      </c>
      <c r="H47" s="155" t="s">
        <v>68</v>
      </c>
    </row>
    <row r="48" spans="1:8" x14ac:dyDescent="0.25">
      <c r="A48" s="159" t="s">
        <v>103</v>
      </c>
      <c r="B48" s="160">
        <v>0.09</v>
      </c>
      <c r="C48" s="160">
        <v>0</v>
      </c>
      <c r="D48" s="161">
        <v>0</v>
      </c>
      <c r="E48" s="161">
        <v>0</v>
      </c>
      <c r="F48" s="154">
        <f t="shared" si="6"/>
        <v>0.09</v>
      </c>
      <c r="G48" s="154">
        <f>C48+E48</f>
        <v>0</v>
      </c>
      <c r="H48" s="155" t="s">
        <v>68</v>
      </c>
    </row>
    <row r="49" spans="1:8" x14ac:dyDescent="0.25">
      <c r="A49" s="138" t="s">
        <v>79</v>
      </c>
      <c r="B49" s="162">
        <f>SUM(B31:B48)</f>
        <v>798.87200000000018</v>
      </c>
      <c r="C49" s="162">
        <f t="shared" ref="C49:G49" si="8">SUM(C31:C48)</f>
        <v>888.89600000000019</v>
      </c>
      <c r="D49" s="162">
        <f t="shared" si="8"/>
        <v>33.56</v>
      </c>
      <c r="E49" s="162">
        <f t="shared" si="8"/>
        <v>42.108999999999995</v>
      </c>
      <c r="F49" s="163">
        <f t="shared" si="8"/>
        <v>832.4319999999999</v>
      </c>
      <c r="G49" s="139">
        <f t="shared" si="8"/>
        <v>931.005</v>
      </c>
      <c r="H49" s="164">
        <f t="shared" si="7"/>
        <v>11.841567839775513</v>
      </c>
    </row>
    <row r="50" spans="1:8" x14ac:dyDescent="0.25">
      <c r="A50" s="165" t="s">
        <v>22</v>
      </c>
      <c r="B50" s="166"/>
      <c r="C50" s="167"/>
      <c r="D50" s="167"/>
      <c r="E50" s="167"/>
      <c r="F50" s="168"/>
      <c r="G50" s="168"/>
      <c r="H50" s="169"/>
    </row>
    <row r="51" spans="1:8" ht="27" customHeight="1" x14ac:dyDescent="0.25">
      <c r="A51" s="278" t="s">
        <v>104</v>
      </c>
      <c r="B51" s="279"/>
      <c r="C51" s="279"/>
      <c r="D51" s="279"/>
      <c r="E51" s="279"/>
      <c r="F51" s="170"/>
      <c r="G51" s="170"/>
      <c r="H51" s="171"/>
    </row>
  </sheetData>
  <mergeCells count="16">
    <mergeCell ref="A1:H2"/>
    <mergeCell ref="E3:H3"/>
    <mergeCell ref="A4:A5"/>
    <mergeCell ref="B4:C4"/>
    <mergeCell ref="D4:E4"/>
    <mergeCell ref="F4:G4"/>
    <mergeCell ref="H4:H5"/>
    <mergeCell ref="A51:E51"/>
    <mergeCell ref="A22:E22"/>
    <mergeCell ref="A26:H27"/>
    <mergeCell ref="A28:H28"/>
    <mergeCell ref="A29:A30"/>
    <mergeCell ref="B29:C29"/>
    <mergeCell ref="D29:E29"/>
    <mergeCell ref="F29:G29"/>
    <mergeCell ref="H29:H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1005-6992-4F9E-9E82-A75FDC8DC733}">
  <sheetPr>
    <tabColor rgb="FF00B050"/>
  </sheetPr>
  <dimension ref="A1:AY52"/>
  <sheetViews>
    <sheetView showGridLines="0" zoomScaleNormal="100" workbookViewId="0">
      <selection activeCell="C13" sqref="C13"/>
    </sheetView>
  </sheetViews>
  <sheetFormatPr defaultRowHeight="15" x14ac:dyDescent="0.25"/>
  <cols>
    <col min="1" max="1" width="19.140625" customWidth="1"/>
    <col min="2" max="2" width="12" customWidth="1"/>
    <col min="3" max="3" width="11.5703125" customWidth="1"/>
    <col min="4" max="5" width="11.7109375" customWidth="1"/>
    <col min="6" max="6" width="11" customWidth="1"/>
    <col min="7" max="7" width="10.42578125" customWidth="1"/>
    <col min="8" max="9" width="8.7109375" customWidth="1"/>
    <col min="10" max="10" width="10.140625" customWidth="1"/>
    <col min="11" max="11" width="11" customWidth="1"/>
    <col min="12" max="12" width="10" customWidth="1"/>
    <col min="13" max="13" width="11.7109375" customWidth="1"/>
    <col min="14" max="15" width="8.7109375" customWidth="1"/>
    <col min="16" max="16" width="10.42578125" customWidth="1"/>
    <col min="17" max="17" width="14.42578125" customWidth="1"/>
    <col min="33" max="33" width="11.7109375" customWidth="1"/>
    <col min="34" max="36" width="7.42578125" customWidth="1"/>
    <col min="37" max="37" width="7.42578125" style="172" customWidth="1"/>
    <col min="38" max="46" width="7.42578125" customWidth="1"/>
    <col min="47" max="47" width="8.28515625" style="172" customWidth="1"/>
    <col min="48" max="48" width="9.140625" style="172"/>
  </cols>
  <sheetData>
    <row r="1" spans="1:51" ht="21.75" customHeight="1" x14ac:dyDescent="0.25">
      <c r="A1" s="243" t="s">
        <v>105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5"/>
    </row>
    <row r="2" spans="1:51" ht="15.75" x14ac:dyDescent="0.25">
      <c r="A2" s="173"/>
      <c r="B2" s="174"/>
      <c r="C2" s="174"/>
      <c r="D2" s="174"/>
      <c r="E2" s="174"/>
      <c r="F2" s="174"/>
      <c r="G2" s="174"/>
      <c r="H2" s="175"/>
      <c r="I2" s="175"/>
      <c r="J2" s="175"/>
      <c r="K2" s="174"/>
      <c r="L2" s="174"/>
      <c r="M2" s="174"/>
      <c r="N2" s="174"/>
      <c r="O2" s="174"/>
      <c r="P2" s="174"/>
      <c r="Q2" s="176" t="s">
        <v>106</v>
      </c>
    </row>
    <row r="3" spans="1:51" ht="16.899999999999999" customHeight="1" x14ac:dyDescent="0.25">
      <c r="A3" s="259" t="s">
        <v>1</v>
      </c>
      <c r="B3" s="306" t="s">
        <v>107</v>
      </c>
      <c r="C3" s="306"/>
      <c r="D3" s="306"/>
      <c r="E3" s="306"/>
      <c r="F3" s="306" t="s">
        <v>108</v>
      </c>
      <c r="G3" s="306"/>
      <c r="H3" s="306"/>
      <c r="I3" s="306"/>
      <c r="J3" s="306"/>
      <c r="K3" s="277" t="s">
        <v>109</v>
      </c>
      <c r="L3" s="277"/>
      <c r="M3" s="277"/>
      <c r="N3" s="277"/>
      <c r="O3" s="277"/>
      <c r="P3" s="277" t="s">
        <v>110</v>
      </c>
      <c r="Q3" s="277" t="s">
        <v>36</v>
      </c>
    </row>
    <row r="4" spans="1:51" ht="17.45" customHeight="1" x14ac:dyDescent="0.25">
      <c r="A4" s="273"/>
      <c r="B4" s="6" t="s">
        <v>111</v>
      </c>
      <c r="C4" s="6" t="s">
        <v>112</v>
      </c>
      <c r="D4" s="6" t="s">
        <v>113</v>
      </c>
      <c r="E4" s="6" t="s">
        <v>36</v>
      </c>
      <c r="F4" s="6" t="s">
        <v>114</v>
      </c>
      <c r="G4" s="6" t="s">
        <v>115</v>
      </c>
      <c r="H4" s="6" t="s">
        <v>116</v>
      </c>
      <c r="I4" s="6" t="s">
        <v>117</v>
      </c>
      <c r="J4" s="6" t="s">
        <v>36</v>
      </c>
      <c r="K4" s="6" t="s">
        <v>118</v>
      </c>
      <c r="L4" s="6" t="s">
        <v>119</v>
      </c>
      <c r="M4" s="6" t="s">
        <v>120</v>
      </c>
      <c r="N4" s="6" t="s">
        <v>121</v>
      </c>
      <c r="O4" s="6" t="s">
        <v>36</v>
      </c>
      <c r="P4" s="277"/>
      <c r="Q4" s="277"/>
    </row>
    <row r="5" spans="1:51" s="179" customFormat="1" ht="27" customHeight="1" x14ac:dyDescent="0.25">
      <c r="A5" s="177">
        <v>1</v>
      </c>
      <c r="B5" s="177">
        <v>2</v>
      </c>
      <c r="C5" s="177">
        <v>3</v>
      </c>
      <c r="D5" s="177">
        <v>4</v>
      </c>
      <c r="E5" s="177">
        <v>5</v>
      </c>
      <c r="F5" s="177">
        <v>6</v>
      </c>
      <c r="G5" s="177">
        <v>7</v>
      </c>
      <c r="H5" s="177">
        <v>8</v>
      </c>
      <c r="I5" s="177">
        <v>9</v>
      </c>
      <c r="J5" s="177">
        <v>10</v>
      </c>
      <c r="K5" s="177">
        <v>11</v>
      </c>
      <c r="L5" s="177">
        <v>12</v>
      </c>
      <c r="M5" s="177">
        <v>12</v>
      </c>
      <c r="N5" s="177">
        <v>14</v>
      </c>
      <c r="O5" s="177">
        <v>15</v>
      </c>
      <c r="P5" s="177">
        <v>16</v>
      </c>
      <c r="Q5" s="177" t="s">
        <v>122</v>
      </c>
      <c r="R5" s="178"/>
    </row>
    <row r="6" spans="1:51" s="179" customFormat="1" ht="14.25" hidden="1" customHeight="1" x14ac:dyDescent="0.2">
      <c r="A6" s="180" t="s">
        <v>7</v>
      </c>
      <c r="B6" s="109">
        <v>9.5500000000000007</v>
      </c>
      <c r="C6" s="108">
        <v>27.19</v>
      </c>
      <c r="D6" s="108">
        <v>18.829999999999998</v>
      </c>
      <c r="E6" s="108">
        <f>SUM(B6:D6)</f>
        <v>55.57</v>
      </c>
      <c r="F6" s="108">
        <v>7.86</v>
      </c>
      <c r="G6" s="108">
        <v>10.06</v>
      </c>
      <c r="H6" s="108">
        <v>82.88</v>
      </c>
      <c r="I6" s="108">
        <v>0.5</v>
      </c>
      <c r="J6" s="108">
        <f>SUM(F6:I6)</f>
        <v>101.3</v>
      </c>
      <c r="K6" s="108">
        <v>18.432624000000001</v>
      </c>
      <c r="L6" s="108">
        <v>1.0276050000000001</v>
      </c>
      <c r="M6" s="108">
        <v>7.8369999999999997</v>
      </c>
      <c r="N6" s="108">
        <v>4.6100000000000003</v>
      </c>
      <c r="O6" s="108">
        <f>SUM(K6:N6)</f>
        <v>31.907229000000001</v>
      </c>
      <c r="P6" s="108">
        <v>14.428854000000001</v>
      </c>
      <c r="Q6" s="108">
        <f>SUM(E6,J6,O6,P6)</f>
        <v>203.20608300000001</v>
      </c>
      <c r="R6" s="181"/>
    </row>
    <row r="7" spans="1:51" hidden="1" x14ac:dyDescent="0.25">
      <c r="A7" s="180" t="s">
        <v>8</v>
      </c>
      <c r="B7" s="109">
        <v>9.82</v>
      </c>
      <c r="C7" s="108">
        <v>30.12</v>
      </c>
      <c r="D7" s="108">
        <v>19.02</v>
      </c>
      <c r="E7" s="108">
        <f t="shared" ref="E7:E18" si="0">SUM(B7:D7)</f>
        <v>58.959999999999994</v>
      </c>
      <c r="F7" s="108">
        <v>7.97</v>
      </c>
      <c r="G7" s="108">
        <v>10.09</v>
      </c>
      <c r="H7" s="108">
        <v>91.1</v>
      </c>
      <c r="I7" s="108">
        <v>0.4</v>
      </c>
      <c r="J7" s="108">
        <f t="shared" ref="J7:J18" si="1">SUM(F7:I7)</f>
        <v>109.56</v>
      </c>
      <c r="K7" s="108">
        <v>15.053996</v>
      </c>
      <c r="L7" s="108">
        <v>0.89617800000000003</v>
      </c>
      <c r="M7" s="108">
        <v>10.943348</v>
      </c>
      <c r="N7" s="108">
        <v>4.6701059999999996</v>
      </c>
      <c r="O7" s="108">
        <f t="shared" ref="O7:O18" si="2">SUM(K7:N7)</f>
        <v>31.563628000000001</v>
      </c>
      <c r="P7" s="108">
        <v>17.650455000000051</v>
      </c>
      <c r="Q7" s="108">
        <f t="shared" ref="Q7:Q18" si="3">SUM(E7,J7,O7,P7)</f>
        <v>217.73408300000003</v>
      </c>
      <c r="R7" s="181"/>
      <c r="S7" s="182"/>
    </row>
    <row r="8" spans="1:51" hidden="1" x14ac:dyDescent="0.25">
      <c r="A8" s="180" t="s">
        <v>9</v>
      </c>
      <c r="B8" s="109">
        <v>10.030460999999999</v>
      </c>
      <c r="C8" s="108">
        <v>30.275245999999999</v>
      </c>
      <c r="D8" s="108">
        <v>18.505306000000001</v>
      </c>
      <c r="E8" s="108">
        <f t="shared" si="0"/>
        <v>58.811013000000003</v>
      </c>
      <c r="F8" s="108">
        <v>7.4182599999999992</v>
      </c>
      <c r="G8" s="108">
        <v>11.219522999999999</v>
      </c>
      <c r="H8" s="108">
        <v>93.758554000000004</v>
      </c>
      <c r="I8" s="108">
        <v>0.42289299999999996</v>
      </c>
      <c r="J8" s="108">
        <f t="shared" si="1"/>
        <v>112.81923</v>
      </c>
      <c r="K8" s="108">
        <v>13.405396999999999</v>
      </c>
      <c r="L8" s="108">
        <v>0.94092600000000004</v>
      </c>
      <c r="M8" s="108">
        <v>12.067836999999999</v>
      </c>
      <c r="N8" s="108">
        <v>4.7852299999999994</v>
      </c>
      <c r="O8" s="108">
        <f t="shared" si="2"/>
        <v>31.199389999999994</v>
      </c>
      <c r="P8" s="108">
        <v>17.926698000000016</v>
      </c>
      <c r="Q8" s="108">
        <f t="shared" si="3"/>
        <v>220.75633100000002</v>
      </c>
      <c r="R8" s="181"/>
      <c r="S8" s="182"/>
    </row>
    <row r="9" spans="1:51" x14ac:dyDescent="0.25">
      <c r="A9" s="180" t="s">
        <v>10</v>
      </c>
      <c r="B9" s="109">
        <v>9.839874</v>
      </c>
      <c r="C9" s="108">
        <v>32.325378999999998</v>
      </c>
      <c r="D9" s="108">
        <v>17.390539</v>
      </c>
      <c r="E9" s="108">
        <f t="shared" si="0"/>
        <v>59.555791999999997</v>
      </c>
      <c r="F9" s="108">
        <v>7.5586949999999993</v>
      </c>
      <c r="G9" s="108">
        <v>11.103161</v>
      </c>
      <c r="H9" s="108">
        <v>94.427589999999995</v>
      </c>
      <c r="I9" s="108">
        <v>0.35787000000000002</v>
      </c>
      <c r="J9" s="108">
        <f t="shared" si="1"/>
        <v>113.447316</v>
      </c>
      <c r="K9" s="108">
        <v>11.91933</v>
      </c>
      <c r="L9" s="108">
        <v>0.94559000000000004</v>
      </c>
      <c r="M9" s="108">
        <v>12.447884999999999</v>
      </c>
      <c r="N9" s="108">
        <v>4.632053</v>
      </c>
      <c r="O9" s="108">
        <f t="shared" si="2"/>
        <v>29.944857999999996</v>
      </c>
      <c r="P9" s="108">
        <v>18.187565999999975</v>
      </c>
      <c r="Q9" s="108">
        <f t="shared" si="3"/>
        <v>221.13553199999998</v>
      </c>
      <c r="R9" s="181"/>
      <c r="S9" s="182"/>
    </row>
    <row r="10" spans="1:51" x14ac:dyDescent="0.25">
      <c r="A10" s="180" t="s">
        <v>11</v>
      </c>
      <c r="B10" s="109">
        <v>10.567958000000001</v>
      </c>
      <c r="C10" s="108">
        <v>35.321118000000006</v>
      </c>
      <c r="D10" s="108">
        <v>17.860611000000002</v>
      </c>
      <c r="E10" s="108">
        <f t="shared" si="0"/>
        <v>63.749687000000009</v>
      </c>
      <c r="F10" s="108">
        <v>7.5029899999999996</v>
      </c>
      <c r="G10" s="108">
        <v>11.788736999999999</v>
      </c>
      <c r="H10" s="108">
        <v>98.587811000000002</v>
      </c>
      <c r="I10" s="108">
        <v>0.428786</v>
      </c>
      <c r="J10" s="108">
        <f t="shared" si="1"/>
        <v>118.308324</v>
      </c>
      <c r="K10" s="108">
        <v>9.727411</v>
      </c>
      <c r="L10" s="108">
        <v>1.036856</v>
      </c>
      <c r="M10" s="108">
        <v>13.321928</v>
      </c>
      <c r="N10" s="108">
        <v>5.1572749999999994</v>
      </c>
      <c r="O10" s="108">
        <f t="shared" si="2"/>
        <v>29.243469999999999</v>
      </c>
      <c r="P10" s="108">
        <v>20.621807999999987</v>
      </c>
      <c r="Q10" s="108">
        <f t="shared" si="3"/>
        <v>231.92328900000001</v>
      </c>
      <c r="R10" s="181"/>
      <c r="S10" s="182"/>
      <c r="W10" s="183"/>
      <c r="X10" s="183"/>
      <c r="Y10" s="183"/>
      <c r="Z10" s="183"/>
      <c r="AA10" s="183"/>
      <c r="AB10" s="183"/>
      <c r="AC10" s="183"/>
    </row>
    <row r="11" spans="1:51" x14ac:dyDescent="0.25">
      <c r="A11" s="180" t="s">
        <v>12</v>
      </c>
      <c r="B11" s="109">
        <v>11.325801999999999</v>
      </c>
      <c r="C11" s="108">
        <v>36.593313999999999</v>
      </c>
      <c r="D11" s="108">
        <v>19.945951000000001</v>
      </c>
      <c r="E11" s="108">
        <f t="shared" si="0"/>
        <v>67.86506700000001</v>
      </c>
      <c r="F11" s="108">
        <v>6.0408670000000004</v>
      </c>
      <c r="G11" s="108">
        <v>13.830959</v>
      </c>
      <c r="H11" s="108">
        <v>102.484105</v>
      </c>
      <c r="I11" s="108">
        <v>0.62896400000000008</v>
      </c>
      <c r="J11" s="108">
        <f t="shared" si="1"/>
        <v>122.98489499999999</v>
      </c>
      <c r="K11" s="108">
        <v>9.9619260000000001</v>
      </c>
      <c r="L11" s="108">
        <v>1.0287760000000001</v>
      </c>
      <c r="M11" s="108">
        <v>13.935638000000001</v>
      </c>
      <c r="N11" s="108">
        <v>5.1853810000000005</v>
      </c>
      <c r="O11" s="108">
        <f t="shared" si="2"/>
        <v>30.111721000000003</v>
      </c>
      <c r="P11" s="108">
        <v>22.589137999999963</v>
      </c>
      <c r="Q11" s="108">
        <f t="shared" si="3"/>
        <v>243.55082099999996</v>
      </c>
      <c r="R11" s="181"/>
      <c r="S11" s="182"/>
    </row>
    <row r="12" spans="1:51" ht="15" customHeight="1" x14ac:dyDescent="0.25">
      <c r="A12" s="180" t="s">
        <v>13</v>
      </c>
      <c r="B12" s="109">
        <v>12.38018181</v>
      </c>
      <c r="C12" s="109">
        <v>37.783917000000002</v>
      </c>
      <c r="D12" s="109">
        <v>20.005728638000004</v>
      </c>
      <c r="E12" s="108">
        <f t="shared" si="0"/>
        <v>70.169827448000007</v>
      </c>
      <c r="F12" s="109">
        <v>4.4078900700000005</v>
      </c>
      <c r="G12" s="109">
        <v>14.594440000000001</v>
      </c>
      <c r="H12" s="109">
        <v>107.90377368</v>
      </c>
      <c r="I12" s="109">
        <v>0.56170000000000009</v>
      </c>
      <c r="J12" s="108">
        <f t="shared" si="1"/>
        <v>127.46780375</v>
      </c>
      <c r="K12" s="109">
        <v>9.4864374700000003</v>
      </c>
      <c r="L12" s="109">
        <v>1.035817</v>
      </c>
      <c r="M12" s="109">
        <v>14.753651</v>
      </c>
      <c r="N12" s="109">
        <v>5.2766159999999998</v>
      </c>
      <c r="O12" s="108">
        <f t="shared" si="2"/>
        <v>30.552521469999999</v>
      </c>
      <c r="P12" s="109">
        <v>26.214585331999984</v>
      </c>
      <c r="Q12" s="108">
        <f t="shared" si="3"/>
        <v>254.40473799999998</v>
      </c>
      <c r="R12" s="181"/>
      <c r="S12" s="182"/>
    </row>
    <row r="13" spans="1:51" x14ac:dyDescent="0.25">
      <c r="A13" s="184" t="s">
        <v>14</v>
      </c>
      <c r="B13" s="113">
        <v>12.786385000000001</v>
      </c>
      <c r="C13" s="113">
        <v>38.039338999999998</v>
      </c>
      <c r="D13" s="113">
        <v>19.785876000000002</v>
      </c>
      <c r="E13" s="108">
        <f t="shared" si="0"/>
        <v>70.61160000000001</v>
      </c>
      <c r="F13" s="113">
        <v>4.0715830000000004</v>
      </c>
      <c r="G13" s="113">
        <v>15.478732000000001</v>
      </c>
      <c r="H13" s="113">
        <v>110.53495299999999</v>
      </c>
      <c r="I13" s="113">
        <v>0.70151300000000005</v>
      </c>
      <c r="J13" s="108">
        <f t="shared" si="1"/>
        <v>130.78678099999999</v>
      </c>
      <c r="K13" s="113">
        <v>10.032171</v>
      </c>
      <c r="L13" s="113">
        <v>0.948963</v>
      </c>
      <c r="M13" s="113">
        <v>14.676219999999999</v>
      </c>
      <c r="N13" s="113">
        <v>5.802924</v>
      </c>
      <c r="O13" s="108">
        <f t="shared" si="2"/>
        <v>31.460277999999999</v>
      </c>
      <c r="P13" s="113">
        <v>29.502610000000004</v>
      </c>
      <c r="Q13" s="108">
        <f t="shared" si="3"/>
        <v>262.36126899999999</v>
      </c>
      <c r="R13" s="181"/>
      <c r="S13" s="182"/>
    </row>
    <row r="14" spans="1:51" x14ac:dyDescent="0.25">
      <c r="A14" s="184" t="s">
        <v>38</v>
      </c>
      <c r="B14" s="113">
        <v>12.823300999999999</v>
      </c>
      <c r="C14" s="113">
        <v>38.616482000000005</v>
      </c>
      <c r="D14" s="113">
        <v>20.678657999999999</v>
      </c>
      <c r="E14" s="108">
        <f t="shared" si="0"/>
        <v>72.118441000000004</v>
      </c>
      <c r="F14" s="113">
        <v>3.2106849999999998</v>
      </c>
      <c r="G14" s="113">
        <v>15.238005999999999</v>
      </c>
      <c r="H14" s="113">
        <v>111.22116700000001</v>
      </c>
      <c r="I14" s="113">
        <v>0.62027200000000005</v>
      </c>
      <c r="J14" s="108">
        <f t="shared" si="1"/>
        <v>130.29013</v>
      </c>
      <c r="K14" s="113">
        <v>8.6089079999999996</v>
      </c>
      <c r="L14" s="113">
        <v>0.93180099999999999</v>
      </c>
      <c r="M14" s="113">
        <v>15.52774</v>
      </c>
      <c r="N14" s="113">
        <v>5.2439539999999996</v>
      </c>
      <c r="O14" s="108">
        <f t="shared" si="2"/>
        <v>30.312403</v>
      </c>
      <c r="P14" s="113">
        <v>30.219445999999976</v>
      </c>
      <c r="Q14" s="108">
        <f t="shared" si="3"/>
        <v>262.94041999999996</v>
      </c>
      <c r="R14" s="181"/>
      <c r="S14" s="182"/>
      <c r="AY14" s="7"/>
    </row>
    <row r="15" spans="1:51" x14ac:dyDescent="0.25">
      <c r="A15" s="184" t="s">
        <v>16</v>
      </c>
      <c r="B15" s="113">
        <v>12.072100000000001</v>
      </c>
      <c r="C15" s="113">
        <v>35.778525999292597</v>
      </c>
      <c r="D15" s="113">
        <v>19.402819999999998</v>
      </c>
      <c r="E15" s="108">
        <f t="shared" si="0"/>
        <v>67.253445999292595</v>
      </c>
      <c r="F15" s="113">
        <v>2.393262</v>
      </c>
      <c r="G15" s="113">
        <v>7.0921090000000007</v>
      </c>
      <c r="H15" s="113">
        <v>100.441416</v>
      </c>
      <c r="I15" s="113">
        <v>0.72858100000000003</v>
      </c>
      <c r="J15" s="108">
        <f t="shared" si="1"/>
        <v>110.65536800000001</v>
      </c>
      <c r="K15" s="113">
        <v>7.2418409999999991</v>
      </c>
      <c r="L15" s="113">
        <v>1.0692940000000002</v>
      </c>
      <c r="M15" s="113">
        <v>12.655353999999999</v>
      </c>
      <c r="N15" s="113">
        <v>5.2451610000000004</v>
      </c>
      <c r="O15" s="108">
        <f t="shared" si="2"/>
        <v>26.211649999999999</v>
      </c>
      <c r="P15" s="113">
        <v>29.392607000707414</v>
      </c>
      <c r="Q15" s="108">
        <f t="shared" si="3"/>
        <v>233.513071</v>
      </c>
      <c r="R15" s="181"/>
      <c r="S15" s="182"/>
      <c r="AK15"/>
      <c r="AU15"/>
      <c r="AV15"/>
      <c r="AY15" s="7"/>
    </row>
    <row r="16" spans="1:51" x14ac:dyDescent="0.25">
      <c r="A16" s="184" t="s">
        <v>17</v>
      </c>
      <c r="B16" s="113">
        <v>12.238380999999999</v>
      </c>
      <c r="C16" s="113">
        <v>40.237930999999996</v>
      </c>
      <c r="D16" s="113">
        <v>19.994026999999999</v>
      </c>
      <c r="E16" s="108">
        <f t="shared" si="0"/>
        <v>72.470338999999996</v>
      </c>
      <c r="F16" s="113">
        <v>1.916194</v>
      </c>
      <c r="G16" s="113">
        <v>10.29374</v>
      </c>
      <c r="H16" s="113">
        <v>107.174789</v>
      </c>
      <c r="I16" s="113">
        <v>0.80501999999999996</v>
      </c>
      <c r="J16" s="108">
        <f t="shared" si="1"/>
        <v>120.18974300000001</v>
      </c>
      <c r="K16" s="113">
        <v>8.3272630000000003</v>
      </c>
      <c r="L16" s="113">
        <v>1.1732840000000002</v>
      </c>
      <c r="M16" s="113">
        <v>15.50845</v>
      </c>
      <c r="N16" s="113">
        <v>5.110843</v>
      </c>
      <c r="O16" s="108">
        <f t="shared" si="2"/>
        <v>30.11984</v>
      </c>
      <c r="P16" s="113">
        <v>31.525498000000027</v>
      </c>
      <c r="Q16" s="108">
        <f t="shared" si="3"/>
        <v>254.30542000000003</v>
      </c>
      <c r="R16" s="181"/>
      <c r="S16" s="182"/>
      <c r="AK16"/>
      <c r="AU16"/>
      <c r="AV16"/>
      <c r="AY16" s="7"/>
    </row>
    <row r="17" spans="1:51" x14ac:dyDescent="0.25">
      <c r="A17" s="184" t="s">
        <v>18</v>
      </c>
      <c r="B17" s="113">
        <v>12.831509</v>
      </c>
      <c r="C17" s="113">
        <v>42.816879</v>
      </c>
      <c r="D17" s="113">
        <v>17.036360999999999</v>
      </c>
      <c r="E17" s="108">
        <f t="shared" si="0"/>
        <v>72.684748999999996</v>
      </c>
      <c r="F17" s="113">
        <v>0.94791499999999995</v>
      </c>
      <c r="G17" s="113">
        <v>15.00024</v>
      </c>
      <c r="H17" s="113">
        <v>113.774929</v>
      </c>
      <c r="I17" s="113">
        <v>0.64630799999999999</v>
      </c>
      <c r="J17" s="108">
        <f t="shared" si="1"/>
        <v>130.369392</v>
      </c>
      <c r="K17" s="113">
        <v>9.242483</v>
      </c>
      <c r="L17" s="113">
        <v>1.3011790000000001</v>
      </c>
      <c r="M17" s="113">
        <v>16.044149000000001</v>
      </c>
      <c r="N17" s="113">
        <v>5.1441450000000009</v>
      </c>
      <c r="O17" s="108">
        <f t="shared" si="2"/>
        <v>31.731956000000004</v>
      </c>
      <c r="P17" s="113">
        <v>31.755569500000036</v>
      </c>
      <c r="Q17" s="108">
        <f t="shared" si="3"/>
        <v>266.54166650000002</v>
      </c>
      <c r="R17" s="181"/>
      <c r="S17" s="182"/>
      <c r="AY17" s="7"/>
    </row>
    <row r="18" spans="1:51" x14ac:dyDescent="0.25">
      <c r="A18" s="184" t="s">
        <v>19</v>
      </c>
      <c r="B18" s="113">
        <v>12.776939382857</v>
      </c>
      <c r="C18" s="113">
        <v>45.480220674541997</v>
      </c>
      <c r="D18" s="113">
        <v>18.735587213146001</v>
      </c>
      <c r="E18" s="108">
        <f t="shared" si="0"/>
        <v>76.992747270544996</v>
      </c>
      <c r="F18" s="113">
        <v>0.98312226038499995</v>
      </c>
      <c r="G18" s="113">
        <v>17.112772538929999</v>
      </c>
      <c r="H18" s="113">
        <v>115.867341192398</v>
      </c>
      <c r="I18" s="113">
        <v>0.65729884158100005</v>
      </c>
      <c r="J18" s="108">
        <f t="shared" si="1"/>
        <v>134.62053483329399</v>
      </c>
      <c r="K18" s="113">
        <v>9.0207207083629992</v>
      </c>
      <c r="L18" s="113">
        <v>1.3515861597859999</v>
      </c>
      <c r="M18" s="113">
        <v>15.561018000000001</v>
      </c>
      <c r="N18" s="113">
        <v>5.4918088385899999</v>
      </c>
      <c r="O18" s="108">
        <f t="shared" si="2"/>
        <v>31.425133706739</v>
      </c>
      <c r="P18" s="113">
        <v>33.049999999999997</v>
      </c>
      <c r="Q18" s="108">
        <f t="shared" si="3"/>
        <v>276.08841581057794</v>
      </c>
      <c r="R18" s="181"/>
      <c r="S18" s="7"/>
      <c r="AK18"/>
      <c r="AU18"/>
      <c r="AV18"/>
      <c r="AY18" s="7"/>
    </row>
    <row r="19" spans="1:51" ht="40.5" customHeight="1" x14ac:dyDescent="0.25">
      <c r="A19" s="24" t="s">
        <v>123</v>
      </c>
      <c r="B19" s="185">
        <f>((B18-B17)/B17)*100</f>
        <v>-0.42527825170835765</v>
      </c>
      <c r="C19" s="185">
        <f t="shared" ref="C19:Q19" si="4">((C18-C17)/C17)*100</f>
        <v>6.2203078242624752</v>
      </c>
      <c r="D19" s="185">
        <f t="shared" si="4"/>
        <v>9.9741148543753066</v>
      </c>
      <c r="E19" s="185">
        <f t="shared" si="4"/>
        <v>5.9269631247471182</v>
      </c>
      <c r="F19" s="185">
        <f t="shared" si="4"/>
        <v>3.7141790545565789</v>
      </c>
      <c r="G19" s="185">
        <f t="shared" si="4"/>
        <v>14.083324926334505</v>
      </c>
      <c r="H19" s="185">
        <f t="shared" si="4"/>
        <v>1.8390802005229123</v>
      </c>
      <c r="I19" s="185">
        <f t="shared" si="4"/>
        <v>1.7005578734906663</v>
      </c>
      <c r="J19" s="185">
        <f t="shared" si="4"/>
        <v>3.260844258055589</v>
      </c>
      <c r="K19" s="185">
        <f t="shared" si="4"/>
        <v>-2.399380032800718</v>
      </c>
      <c r="L19" s="185">
        <f t="shared" si="4"/>
        <v>3.8739604455651264</v>
      </c>
      <c r="M19" s="185">
        <f t="shared" si="4"/>
        <v>-3.0112597433494299</v>
      </c>
      <c r="N19" s="185">
        <f t="shared" si="4"/>
        <v>6.7584377693474629</v>
      </c>
      <c r="O19" s="185">
        <f t="shared" si="4"/>
        <v>-0.96691894209421991</v>
      </c>
      <c r="P19" s="185">
        <f t="shared" si="4"/>
        <v>4.0762314150906986</v>
      </c>
      <c r="Q19" s="23">
        <f t="shared" si="4"/>
        <v>3.5817099202303977</v>
      </c>
      <c r="R19" s="7"/>
      <c r="W19" s="183"/>
      <c r="X19" s="183"/>
      <c r="Y19" s="183"/>
      <c r="Z19" s="183"/>
      <c r="AA19" s="183"/>
      <c r="AY19" s="7"/>
    </row>
    <row r="20" spans="1:51" ht="31.5" customHeight="1" x14ac:dyDescent="0.25">
      <c r="A20" s="24" t="s">
        <v>124</v>
      </c>
      <c r="B20" s="117">
        <f>((B18/B9)^(1/9)-1)*100</f>
        <v>2.9447359794606776</v>
      </c>
      <c r="C20" s="117">
        <f t="shared" ref="C20:Q20" si="5">((C18/C9)^(1/9)-1)*100</f>
        <v>3.8664856811112314</v>
      </c>
      <c r="D20" s="117">
        <f t="shared" si="5"/>
        <v>0.83119598981031828</v>
      </c>
      <c r="E20" s="117">
        <f t="shared" si="5"/>
        <v>2.894404228150993</v>
      </c>
      <c r="F20" s="117">
        <f t="shared" si="5"/>
        <v>-20.278876225875475</v>
      </c>
      <c r="G20" s="117">
        <f t="shared" si="5"/>
        <v>4.9240051426874043</v>
      </c>
      <c r="H20" s="117">
        <f t="shared" si="5"/>
        <v>2.2995140323958774</v>
      </c>
      <c r="I20" s="117">
        <f t="shared" si="5"/>
        <v>6.9886008825411627</v>
      </c>
      <c r="J20" s="117">
        <f t="shared" si="5"/>
        <v>1.9195397984587803</v>
      </c>
      <c r="K20" s="117">
        <f t="shared" si="5"/>
        <v>-3.0485347650217043</v>
      </c>
      <c r="L20" s="117">
        <f t="shared" si="5"/>
        <v>4.0489912048755627</v>
      </c>
      <c r="M20" s="117">
        <f t="shared" si="5"/>
        <v>2.5112152353276906</v>
      </c>
      <c r="N20" s="117">
        <f t="shared" si="5"/>
        <v>1.9097569339761478</v>
      </c>
      <c r="O20" s="117">
        <f t="shared" si="5"/>
        <v>0.53755506551078636</v>
      </c>
      <c r="P20" s="117">
        <f t="shared" si="5"/>
        <v>6.8616500217654419</v>
      </c>
      <c r="Q20" s="117">
        <f t="shared" si="5"/>
        <v>2.496718546103982</v>
      </c>
      <c r="R20" s="7"/>
      <c r="AY20" s="7"/>
    </row>
    <row r="21" spans="1:51" x14ac:dyDescent="0.25">
      <c r="A21" s="141" t="s">
        <v>22</v>
      </c>
      <c r="B21" s="186" t="s">
        <v>125</v>
      </c>
      <c r="C21" s="75"/>
      <c r="D21" s="75"/>
      <c r="E21" s="75"/>
      <c r="F21" s="187"/>
      <c r="G21" s="188" t="s">
        <v>126</v>
      </c>
      <c r="H21" s="187"/>
      <c r="I21" s="187"/>
      <c r="J21" s="187"/>
      <c r="K21" s="188"/>
      <c r="L21" s="73"/>
      <c r="M21" s="73"/>
      <c r="N21" s="189"/>
      <c r="O21" s="189"/>
      <c r="P21" s="189"/>
      <c r="Q21" s="190"/>
      <c r="X21" s="7"/>
      <c r="AY21" s="7"/>
    </row>
    <row r="22" spans="1:51" x14ac:dyDescent="0.25">
      <c r="A22" s="32" t="s">
        <v>127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189"/>
      <c r="O22" s="189"/>
      <c r="P22" s="189"/>
      <c r="Q22" s="190"/>
      <c r="X22" s="7"/>
      <c r="AY22" s="7"/>
    </row>
    <row r="23" spans="1:51" ht="24" customHeight="1" x14ac:dyDescent="0.25">
      <c r="A23" s="123" t="s">
        <v>128</v>
      </c>
      <c r="B23" s="191"/>
      <c r="C23" s="191"/>
      <c r="D23" s="191"/>
      <c r="E23" s="191"/>
      <c r="F23" s="124"/>
      <c r="G23" s="124"/>
      <c r="H23" s="124"/>
      <c r="I23" s="124"/>
      <c r="J23" s="124"/>
      <c r="K23" s="191"/>
      <c r="L23" s="191"/>
      <c r="M23" s="191"/>
      <c r="N23" s="192"/>
      <c r="O23" s="192"/>
      <c r="P23" s="192"/>
      <c r="Q23" s="193"/>
      <c r="AY23" s="7"/>
    </row>
    <row r="24" spans="1:51" ht="12.75" customHeight="1" x14ac:dyDescent="0.25">
      <c r="AY24" s="7"/>
    </row>
    <row r="25" spans="1:51" x14ac:dyDescent="0.25">
      <c r="AY25" s="7"/>
    </row>
    <row r="26" spans="1:51" x14ac:dyDescent="0.25">
      <c r="S26" s="172"/>
    </row>
    <row r="27" spans="1:51" x14ac:dyDescent="0.25">
      <c r="S27" s="172"/>
    </row>
    <row r="28" spans="1:51" x14ac:dyDescent="0.25">
      <c r="S28" s="172"/>
    </row>
    <row r="29" spans="1:51" x14ac:dyDescent="0.25">
      <c r="S29" s="178"/>
      <c r="T29" s="179"/>
      <c r="U29" s="179"/>
    </row>
    <row r="30" spans="1:51" x14ac:dyDescent="0.25">
      <c r="S30" s="178"/>
      <c r="T30" s="179"/>
      <c r="U30" s="179"/>
    </row>
    <row r="31" spans="1:51" x14ac:dyDescent="0.25">
      <c r="S31" s="172"/>
    </row>
    <row r="32" spans="1:51" x14ac:dyDescent="0.25">
      <c r="S32" s="179"/>
      <c r="T32" s="179"/>
      <c r="U32" s="179"/>
    </row>
    <row r="33" spans="1:48" x14ac:dyDescent="0.25">
      <c r="S33" s="179"/>
      <c r="T33" s="179"/>
      <c r="U33" s="179"/>
    </row>
    <row r="34" spans="1:48" x14ac:dyDescent="0.25">
      <c r="S34" s="179"/>
      <c r="T34" s="179"/>
      <c r="U34" s="179"/>
    </row>
    <row r="35" spans="1:48" ht="16.5" customHeight="1" x14ac:dyDescent="0.25">
      <c r="Q35" s="179"/>
      <c r="R35" s="179"/>
      <c r="S35" s="179"/>
      <c r="T35" s="179"/>
      <c r="U35" s="179"/>
    </row>
    <row r="36" spans="1:48" ht="18.75" customHeight="1" x14ac:dyDescent="0.25">
      <c r="Q36" s="179"/>
      <c r="R36" s="179"/>
      <c r="AH36" s="172"/>
      <c r="AK36"/>
      <c r="AR36" s="172"/>
      <c r="AS36" s="172"/>
      <c r="AU36"/>
      <c r="AV36"/>
    </row>
    <row r="37" spans="1:48" x14ac:dyDescent="0.25">
      <c r="Q37" s="179"/>
      <c r="R37" s="179"/>
      <c r="AH37" s="172"/>
      <c r="AK37" s="7">
        <v>-4.7730582419504</v>
      </c>
      <c r="AL37" s="7">
        <v>0.68440554600805736</v>
      </c>
      <c r="AM37" s="7">
        <v>1.7594656978918093</v>
      </c>
      <c r="AN37" s="7">
        <v>5.8699357718677732</v>
      </c>
      <c r="AO37" s="7">
        <v>16.049516063871174</v>
      </c>
      <c r="AP37" s="7">
        <v>4.4565306556696127</v>
      </c>
      <c r="AU37"/>
      <c r="AV37"/>
    </row>
    <row r="38" spans="1:48" x14ac:dyDescent="0.25">
      <c r="Q38" s="179"/>
      <c r="R38" s="179"/>
      <c r="S38" s="179"/>
      <c r="T38" s="179"/>
      <c r="U38" s="179"/>
      <c r="AN38" s="7">
        <f>K19-AK37</f>
        <v>2.373678209149682</v>
      </c>
      <c r="AO38" s="7">
        <f>L19-AL37</f>
        <v>3.1895548995570691</v>
      </c>
      <c r="AP38" s="7">
        <f>M19-AM37</f>
        <v>-4.7707254412412397</v>
      </c>
      <c r="AQ38" s="7">
        <f>N19-AN37</f>
        <v>0.88850199747968972</v>
      </c>
      <c r="AR38" s="7">
        <f>P19-AO37</f>
        <v>-11.973284648780474</v>
      </c>
      <c r="AS38" s="7">
        <f>Q19-AP37</f>
        <v>-0.87482073543921501</v>
      </c>
      <c r="AU38"/>
      <c r="AV38"/>
    </row>
    <row r="39" spans="1:48" x14ac:dyDescent="0.25">
      <c r="Q39" s="179"/>
      <c r="R39" s="179"/>
      <c r="S39" s="179"/>
      <c r="T39" s="179"/>
      <c r="U39" s="179"/>
      <c r="AN39" s="194" t="e">
        <f>K20-#REF!</f>
        <v>#REF!</v>
      </c>
      <c r="AO39" s="194" t="e">
        <f>L20-#REF!</f>
        <v>#REF!</v>
      </c>
      <c r="AP39" s="194" t="e">
        <f>M20-#REF!</f>
        <v>#REF!</v>
      </c>
      <c r="AQ39" s="194" t="e">
        <f>N20-#REF!</f>
        <v>#REF!</v>
      </c>
      <c r="AR39" s="194" t="e">
        <f>P20-#REF!</f>
        <v>#REF!</v>
      </c>
      <c r="AS39" s="194" t="e">
        <f>Q20-#REF!</f>
        <v>#REF!</v>
      </c>
      <c r="AU39"/>
      <c r="AV39"/>
    </row>
    <row r="40" spans="1:48" x14ac:dyDescent="0.25">
      <c r="Q40" s="179"/>
      <c r="R40" s="179"/>
      <c r="S40" s="179"/>
      <c r="T40" s="179"/>
      <c r="U40" s="179"/>
      <c r="AU40"/>
      <c r="AV40"/>
    </row>
    <row r="41" spans="1:48" x14ac:dyDescent="0.25">
      <c r="Q41" s="179"/>
      <c r="R41" s="179"/>
      <c r="S41" s="179"/>
      <c r="T41" s="179"/>
      <c r="U41" s="179"/>
      <c r="AN41" s="195" t="s">
        <v>129</v>
      </c>
      <c r="AO41" s="196"/>
      <c r="AP41" s="196"/>
      <c r="AQ41" s="196"/>
      <c r="AR41" s="196"/>
      <c r="AS41" s="196"/>
      <c r="AT41" s="196"/>
      <c r="AU41" s="196"/>
      <c r="AV41"/>
    </row>
    <row r="42" spans="1:48" x14ac:dyDescent="0.25">
      <c r="Q42" s="179"/>
      <c r="R42" s="179"/>
      <c r="S42" s="179"/>
      <c r="T42" s="179"/>
      <c r="U42" s="179"/>
      <c r="AU42"/>
      <c r="AV42"/>
    </row>
    <row r="43" spans="1:48" x14ac:dyDescent="0.25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AU43"/>
      <c r="AV43"/>
    </row>
    <row r="44" spans="1:48" x14ac:dyDescent="0.25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</row>
    <row r="45" spans="1:48" x14ac:dyDescent="0.25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</row>
    <row r="46" spans="1:48" x14ac:dyDescent="0.25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</row>
    <row r="47" spans="1:48" x14ac:dyDescent="0.25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</row>
    <row r="48" spans="1:48" x14ac:dyDescent="0.25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</row>
    <row r="49" spans="1:21" x14ac:dyDescent="0.25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</row>
    <row r="50" spans="1:21" x14ac:dyDescent="0.25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</row>
    <row r="51" spans="1:21" x14ac:dyDescent="0.25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</row>
    <row r="52" spans="1:21" x14ac:dyDescent="0.25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</row>
  </sheetData>
  <mergeCells count="7">
    <mergeCell ref="A1:Q1"/>
    <mergeCell ref="A3:A4"/>
    <mergeCell ref="B3:E3"/>
    <mergeCell ref="F3:J3"/>
    <mergeCell ref="K3:O3"/>
    <mergeCell ref="P3:P4"/>
    <mergeCell ref="Q3:Q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73AC-917F-42A4-800C-4B283A1D9153}">
  <sheetPr>
    <tabColor rgb="FF00B050"/>
  </sheetPr>
  <dimension ref="A1:L30"/>
  <sheetViews>
    <sheetView showGridLines="0" zoomScaleNormal="100" workbookViewId="0">
      <selection activeCell="I22" sqref="I22"/>
    </sheetView>
  </sheetViews>
  <sheetFormatPr defaultRowHeight="15" x14ac:dyDescent="0.25"/>
  <cols>
    <col min="1" max="1" width="13.5703125" customWidth="1"/>
    <col min="2" max="2" width="11" customWidth="1"/>
    <col min="3" max="3" width="11.7109375" customWidth="1"/>
    <col min="4" max="4" width="8.5703125" customWidth="1"/>
    <col min="5" max="5" width="8.140625" customWidth="1"/>
    <col min="6" max="6" width="15.28515625" customWidth="1"/>
    <col min="7" max="7" width="11.28515625" customWidth="1"/>
    <col min="8" max="8" width="10.140625" customWidth="1"/>
    <col min="9" max="9" width="11.28515625" customWidth="1"/>
    <col min="11" max="11" width="12.28515625" customWidth="1"/>
    <col min="12" max="12" width="15.5703125" customWidth="1"/>
  </cols>
  <sheetData>
    <row r="1" spans="1:12" ht="17.25" customHeight="1" x14ac:dyDescent="0.25">
      <c r="A1" s="307" t="s">
        <v>130</v>
      </c>
      <c r="B1" s="308"/>
      <c r="C1" s="308"/>
      <c r="D1" s="308"/>
      <c r="E1" s="308"/>
      <c r="F1" s="308"/>
      <c r="G1" s="309"/>
      <c r="H1" s="197"/>
    </row>
    <row r="2" spans="1:12" ht="17.25" customHeight="1" x14ac:dyDescent="0.25">
      <c r="A2" s="310" t="s">
        <v>131</v>
      </c>
      <c r="B2" s="311"/>
      <c r="C2" s="311"/>
      <c r="D2" s="311"/>
      <c r="E2" s="311"/>
      <c r="F2" s="311"/>
      <c r="G2" s="312"/>
      <c r="H2" s="197"/>
    </row>
    <row r="3" spans="1:12" ht="39" customHeight="1" x14ac:dyDescent="0.25">
      <c r="A3" s="198" t="s">
        <v>1</v>
      </c>
      <c r="B3" s="198" t="s">
        <v>132</v>
      </c>
      <c r="C3" s="198" t="s">
        <v>133</v>
      </c>
      <c r="D3" s="198" t="s">
        <v>134</v>
      </c>
      <c r="E3" s="198" t="s">
        <v>135</v>
      </c>
      <c r="F3" s="198" t="s">
        <v>136</v>
      </c>
      <c r="G3" s="198" t="s">
        <v>137</v>
      </c>
    </row>
    <row r="4" spans="1:12" x14ac:dyDescent="0.25">
      <c r="A4" s="198">
        <v>1</v>
      </c>
      <c r="B4" s="198">
        <v>2</v>
      </c>
      <c r="C4" s="198">
        <v>3</v>
      </c>
      <c r="D4" s="198">
        <v>4</v>
      </c>
      <c r="E4" s="198">
        <v>5</v>
      </c>
      <c r="F4" s="198" t="s">
        <v>138</v>
      </c>
      <c r="G4" s="198" t="s">
        <v>139</v>
      </c>
    </row>
    <row r="5" spans="1:12" hidden="1" x14ac:dyDescent="0.25">
      <c r="A5" s="199" t="s">
        <v>7</v>
      </c>
      <c r="B5" s="200">
        <v>47.56</v>
      </c>
      <c r="C5" s="200">
        <v>5.28</v>
      </c>
      <c r="D5" s="200">
        <v>0.96774000000000004</v>
      </c>
      <c r="E5" s="200">
        <v>0.03</v>
      </c>
      <c r="F5" s="200">
        <f>B5-D5-E5</f>
        <v>46.562260000000002</v>
      </c>
      <c r="G5" s="200">
        <f>F5-C5</f>
        <v>41.282260000000001</v>
      </c>
    </row>
    <row r="6" spans="1:12" hidden="1" x14ac:dyDescent="0.25">
      <c r="A6" s="180" t="s">
        <v>8</v>
      </c>
      <c r="B6" s="108">
        <v>40.68</v>
      </c>
      <c r="C6" s="108">
        <v>5.4</v>
      </c>
      <c r="D6" s="108">
        <v>1.07653</v>
      </c>
      <c r="E6" s="108">
        <v>0.03</v>
      </c>
      <c r="F6" s="108">
        <f t="shared" ref="F6:F17" si="0">B6-D6-E6</f>
        <v>39.57347</v>
      </c>
      <c r="G6" s="108">
        <f t="shared" ref="G6:G17" si="1">F6-C6</f>
        <v>34.173470000000002</v>
      </c>
      <c r="H6" s="201"/>
      <c r="I6" s="201"/>
      <c r="J6" s="201"/>
      <c r="K6" s="201"/>
      <c r="L6" s="201"/>
    </row>
    <row r="7" spans="1:12" hidden="1" x14ac:dyDescent="0.25">
      <c r="A7" s="180" t="s">
        <v>9</v>
      </c>
      <c r="B7" s="108">
        <v>35.406999999999996</v>
      </c>
      <c r="C7" s="108">
        <v>5.5868370000000009</v>
      </c>
      <c r="D7" s="108">
        <v>0.76923599999999992</v>
      </c>
      <c r="E7" s="108">
        <v>6.6866999999999996E-2</v>
      </c>
      <c r="F7" s="108">
        <f t="shared" si="0"/>
        <v>34.570896999999995</v>
      </c>
      <c r="G7" s="108">
        <f t="shared" si="1"/>
        <v>28.984059999999992</v>
      </c>
      <c r="H7" s="201"/>
      <c r="I7" s="201"/>
      <c r="J7" s="201"/>
      <c r="K7" s="201"/>
      <c r="L7" s="201"/>
    </row>
    <row r="8" spans="1:12" x14ac:dyDescent="0.25">
      <c r="A8" s="180" t="s">
        <v>10</v>
      </c>
      <c r="B8" s="108">
        <v>33.657438999999997</v>
      </c>
      <c r="C8" s="108">
        <v>5.9088629999999958</v>
      </c>
      <c r="D8" s="108">
        <v>0.86700999999999995</v>
      </c>
      <c r="E8" s="108">
        <v>0.10123399999999999</v>
      </c>
      <c r="F8" s="108">
        <f t="shared" si="0"/>
        <v>32.689194999999998</v>
      </c>
      <c r="G8" s="108">
        <f t="shared" si="1"/>
        <v>26.780332000000001</v>
      </c>
      <c r="H8" s="201"/>
      <c r="I8" s="201"/>
      <c r="J8" s="201"/>
      <c r="K8" s="201"/>
      <c r="L8" s="201"/>
    </row>
    <row r="9" spans="1:12" x14ac:dyDescent="0.25">
      <c r="A9" s="180" t="s">
        <v>11</v>
      </c>
      <c r="B9" s="108">
        <v>32.249215999999997</v>
      </c>
      <c r="C9" s="108">
        <v>5.8279879999999995</v>
      </c>
      <c r="D9" s="108">
        <v>1.0074649999999998</v>
      </c>
      <c r="E9" s="108">
        <v>0.117169</v>
      </c>
      <c r="F9" s="108">
        <f t="shared" si="0"/>
        <v>31.124581999999997</v>
      </c>
      <c r="G9" s="108">
        <f t="shared" si="1"/>
        <v>25.296593999999999</v>
      </c>
      <c r="H9" s="201"/>
      <c r="I9" s="201"/>
      <c r="J9" s="201"/>
      <c r="K9" s="201"/>
      <c r="L9" s="201"/>
    </row>
    <row r="10" spans="1:12" x14ac:dyDescent="0.25">
      <c r="A10" s="180" t="s">
        <v>12</v>
      </c>
      <c r="B10" s="108">
        <v>31.896701999999998</v>
      </c>
      <c r="C10" s="108">
        <v>5.8570509999999967</v>
      </c>
      <c r="D10" s="108">
        <v>0.9760319999999999</v>
      </c>
      <c r="E10" s="108">
        <v>7.1747000000000005E-2</v>
      </c>
      <c r="F10" s="108">
        <f t="shared" si="0"/>
        <v>30.848922999999999</v>
      </c>
      <c r="G10" s="108">
        <f t="shared" si="1"/>
        <v>24.991872000000001</v>
      </c>
      <c r="H10" s="201"/>
      <c r="I10" s="201"/>
      <c r="J10" s="201"/>
      <c r="K10" s="201"/>
      <c r="L10" s="201"/>
    </row>
    <row r="11" spans="1:12" x14ac:dyDescent="0.25">
      <c r="A11" s="180" t="s">
        <v>13</v>
      </c>
      <c r="B11" s="108">
        <v>32.649307</v>
      </c>
      <c r="C11" s="108">
        <v>5.8078120000000037</v>
      </c>
      <c r="D11" s="108">
        <v>0.823847</v>
      </c>
      <c r="E11" s="108">
        <v>9.4255000000000005E-2</v>
      </c>
      <c r="F11" s="108">
        <f t="shared" si="0"/>
        <v>31.731204999999999</v>
      </c>
      <c r="G11" s="108">
        <f t="shared" si="1"/>
        <v>25.923392999999997</v>
      </c>
      <c r="H11" s="201"/>
      <c r="I11" s="201"/>
      <c r="J11" s="201"/>
      <c r="K11" s="201"/>
      <c r="L11" s="201"/>
    </row>
    <row r="12" spans="1:12" x14ac:dyDescent="0.25">
      <c r="A12" s="184" t="s">
        <v>14</v>
      </c>
      <c r="B12" s="15">
        <v>32.873369893566505</v>
      </c>
      <c r="C12" s="15">
        <v>6.0151576323804017</v>
      </c>
      <c r="D12" s="15">
        <v>0.72646829594243989</v>
      </c>
      <c r="E12" s="15">
        <v>9.2972376999999995E-2</v>
      </c>
      <c r="F12" s="15">
        <f t="shared" si="0"/>
        <v>32.053929220624063</v>
      </c>
      <c r="G12" s="15">
        <f t="shared" si="1"/>
        <v>26.038771588243662</v>
      </c>
      <c r="H12" s="201"/>
      <c r="I12" s="201"/>
      <c r="J12" s="201"/>
      <c r="K12" s="201"/>
      <c r="L12" s="201"/>
    </row>
    <row r="13" spans="1:12" x14ac:dyDescent="0.25">
      <c r="A13" s="184" t="s">
        <v>38</v>
      </c>
      <c r="B13" s="15">
        <v>31.184222933276207</v>
      </c>
      <c r="C13" s="15">
        <v>6.051874239030214</v>
      </c>
      <c r="D13" s="15">
        <v>0.86007360949940992</v>
      </c>
      <c r="E13" s="15">
        <v>6.737850036000001E-2</v>
      </c>
      <c r="F13" s="15">
        <f t="shared" si="0"/>
        <v>30.256770823416797</v>
      </c>
      <c r="G13" s="15">
        <f t="shared" si="1"/>
        <v>24.204896584386582</v>
      </c>
      <c r="H13" s="201"/>
      <c r="I13" s="201"/>
      <c r="J13" s="201"/>
      <c r="K13" s="201"/>
      <c r="L13" s="201"/>
    </row>
    <row r="14" spans="1:12" x14ac:dyDescent="0.25">
      <c r="A14" s="184" t="s">
        <v>16</v>
      </c>
      <c r="B14" s="15">
        <v>28.672561908974021</v>
      </c>
      <c r="C14" s="15">
        <v>5.7301830000000002</v>
      </c>
      <c r="D14" s="15">
        <v>0.82153898773106981</v>
      </c>
      <c r="E14" s="15">
        <v>6.6957521000000006E-2</v>
      </c>
      <c r="F14" s="15">
        <f t="shared" si="0"/>
        <v>27.784065400242952</v>
      </c>
      <c r="G14" s="15">
        <f t="shared" si="1"/>
        <v>22.053882400242951</v>
      </c>
      <c r="H14" s="201"/>
      <c r="I14" s="201"/>
      <c r="J14" s="201"/>
      <c r="K14" s="201"/>
      <c r="L14" s="201"/>
    </row>
    <row r="15" spans="1:12" x14ac:dyDescent="0.25">
      <c r="A15" s="184" t="s">
        <v>17</v>
      </c>
      <c r="B15" s="15">
        <v>34.02352006361901</v>
      </c>
      <c r="C15" s="15">
        <v>5.7669444653230126</v>
      </c>
      <c r="D15" s="15">
        <v>0.81255699999999986</v>
      </c>
      <c r="E15" s="15">
        <v>9.4587911817399992E-2</v>
      </c>
      <c r="F15" s="15">
        <f t="shared" si="0"/>
        <v>33.116375151801613</v>
      </c>
      <c r="G15" s="15">
        <f t="shared" si="1"/>
        <v>27.349430686478598</v>
      </c>
      <c r="H15" s="201"/>
      <c r="I15" s="201"/>
      <c r="J15" s="201"/>
      <c r="K15" s="201"/>
      <c r="L15" s="201"/>
    </row>
    <row r="16" spans="1:12" x14ac:dyDescent="0.25">
      <c r="A16" s="202" t="s">
        <v>18</v>
      </c>
      <c r="B16" s="15">
        <v>34.450273572981395</v>
      </c>
      <c r="C16" s="203">
        <v>5.5114116867160003</v>
      </c>
      <c r="D16" s="203">
        <v>0.69492500000000001</v>
      </c>
      <c r="E16" s="203">
        <v>0.1076882968793953</v>
      </c>
      <c r="F16" s="15">
        <f t="shared" si="0"/>
        <v>33.647660276102002</v>
      </c>
      <c r="G16" s="15">
        <f t="shared" si="1"/>
        <v>28.136248589386</v>
      </c>
      <c r="H16" s="201"/>
      <c r="I16" s="201"/>
      <c r="J16" s="201"/>
      <c r="K16" s="201"/>
      <c r="L16" s="201"/>
    </row>
    <row r="17" spans="1:12" ht="14.25" customHeight="1" x14ac:dyDescent="0.25">
      <c r="A17" s="204" t="s">
        <v>19</v>
      </c>
      <c r="B17" s="205">
        <v>36.437867261351798</v>
      </c>
      <c r="C17" s="205">
        <v>5.5654700000000004</v>
      </c>
      <c r="D17" s="205">
        <v>0.64909053192999999</v>
      </c>
      <c r="E17" s="205">
        <v>0.11120209203799547</v>
      </c>
      <c r="F17" s="205">
        <f t="shared" si="0"/>
        <v>35.677574637383799</v>
      </c>
      <c r="G17" s="205">
        <f t="shared" si="1"/>
        <v>30.112104637383798</v>
      </c>
      <c r="H17" s="201"/>
      <c r="I17" s="201"/>
      <c r="J17" s="201"/>
      <c r="K17" s="201"/>
      <c r="L17" s="201"/>
    </row>
    <row r="18" spans="1:12" ht="41.25" customHeight="1" x14ac:dyDescent="0.25">
      <c r="A18" s="22" t="s">
        <v>123</v>
      </c>
      <c r="B18" s="206">
        <f>(B17-B16)/B16*100</f>
        <v>5.7694569076781725</v>
      </c>
      <c r="C18" s="206">
        <f t="shared" ref="C18:G18" si="2">(C17-C16)/C16*100</f>
        <v>0.98084331849669726</v>
      </c>
      <c r="D18" s="206">
        <f t="shared" si="2"/>
        <v>-6.5955992474008021</v>
      </c>
      <c r="E18" s="206">
        <f t="shared" si="2"/>
        <v>3.2629313123369608</v>
      </c>
      <c r="F18" s="206">
        <f t="shared" si="2"/>
        <v>6.0328544232346779</v>
      </c>
      <c r="G18" s="206">
        <f t="shared" si="2"/>
        <v>7.0224573177220275</v>
      </c>
    </row>
    <row r="19" spans="1:12" s="179" customFormat="1" ht="31.5" customHeight="1" x14ac:dyDescent="0.25">
      <c r="A19" s="24" t="s">
        <v>124</v>
      </c>
      <c r="B19" s="207">
        <f>((B17/B8)^(1/9)-1)*100</f>
        <v>0.88583877563284119</v>
      </c>
      <c r="C19" s="207">
        <f t="shared" ref="C19:G19" si="3">((C17/C8)^(1/9)-1)*100</f>
        <v>-0.66303647669359034</v>
      </c>
      <c r="D19" s="207">
        <f t="shared" si="3"/>
        <v>-3.1652488439926851</v>
      </c>
      <c r="E19" s="207">
        <f t="shared" si="3"/>
        <v>1.0489581278743776</v>
      </c>
      <c r="F19" s="207">
        <f t="shared" si="3"/>
        <v>0.97671384834259189</v>
      </c>
      <c r="G19" s="207">
        <f t="shared" si="3"/>
        <v>1.3114078489054215</v>
      </c>
    </row>
    <row r="20" spans="1:12" x14ac:dyDescent="0.25">
      <c r="A20" s="208" t="s">
        <v>140</v>
      </c>
      <c r="B20" s="209"/>
      <c r="C20" s="209"/>
      <c r="D20" s="210"/>
      <c r="E20" s="211"/>
      <c r="F20" s="212"/>
      <c r="G20" s="213"/>
    </row>
    <row r="21" spans="1:12" x14ac:dyDescent="0.25">
      <c r="A21" s="214" t="s">
        <v>141</v>
      </c>
      <c r="B21" s="215"/>
      <c r="C21" s="216"/>
      <c r="D21" s="216"/>
      <c r="E21" s="34"/>
      <c r="F21" s="34"/>
      <c r="G21" s="217"/>
      <c r="H21" s="218"/>
    </row>
    <row r="22" spans="1:12" ht="27.75" customHeight="1" x14ac:dyDescent="0.25">
      <c r="A22" s="123" t="s">
        <v>128</v>
      </c>
      <c r="B22" s="219"/>
      <c r="C22" s="219"/>
      <c r="D22" s="220"/>
      <c r="E22" s="221"/>
      <c r="F22" s="222"/>
      <c r="G22" s="223"/>
      <c r="H22" s="224"/>
    </row>
    <row r="24" spans="1:12" x14ac:dyDescent="0.25">
      <c r="A24" s="197"/>
      <c r="B24" s="197"/>
      <c r="C24" s="197"/>
      <c r="D24" s="197"/>
      <c r="E24" s="197"/>
      <c r="F24" s="197"/>
      <c r="G24" s="197"/>
    </row>
    <row r="25" spans="1:12" x14ac:dyDescent="0.25">
      <c r="A25" s="197"/>
      <c r="B25" s="197"/>
      <c r="C25" s="197"/>
      <c r="D25" s="197"/>
      <c r="E25" s="197"/>
      <c r="F25" s="197"/>
      <c r="G25" s="197"/>
    </row>
    <row r="30" spans="1:12" x14ac:dyDescent="0.25">
      <c r="E30" s="225"/>
      <c r="F30" s="225"/>
    </row>
  </sheetData>
  <mergeCells count="2">
    <mergeCell ref="A1:G1"/>
    <mergeCell ref="A2:G2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E912-F43A-4FE3-872A-906E2B7C6587}">
  <sheetPr>
    <tabColor rgb="FF00B050"/>
  </sheetPr>
  <dimension ref="A1:R55"/>
  <sheetViews>
    <sheetView showGridLines="0" topLeftCell="A29" zoomScaleNormal="100" workbookViewId="0">
      <selection activeCell="L50" sqref="L50"/>
    </sheetView>
  </sheetViews>
  <sheetFormatPr defaultRowHeight="15" x14ac:dyDescent="0.25"/>
  <cols>
    <col min="1" max="1" width="13.42578125" customWidth="1"/>
    <col min="2" max="2" width="9.5703125" customWidth="1"/>
    <col min="3" max="3" width="8.42578125" customWidth="1"/>
    <col min="5" max="5" width="9" customWidth="1"/>
    <col min="6" max="6" width="10.7109375" customWidth="1"/>
    <col min="8" max="8" width="10" customWidth="1"/>
    <col min="9" max="9" width="10.42578125" customWidth="1"/>
    <col min="10" max="10" width="10.42578125" bestFit="1" customWidth="1"/>
    <col min="11" max="11" width="10.5703125" customWidth="1"/>
  </cols>
  <sheetData>
    <row r="1" spans="1:18" ht="12.75" customHeight="1" x14ac:dyDescent="0.3">
      <c r="A1" s="243" t="s">
        <v>142</v>
      </c>
      <c r="B1" s="244"/>
      <c r="C1" s="244"/>
      <c r="D1" s="244"/>
      <c r="E1" s="244"/>
      <c r="F1" s="244"/>
      <c r="G1" s="244"/>
      <c r="H1" s="244"/>
      <c r="I1" s="245"/>
      <c r="J1" s="226"/>
      <c r="K1" s="226"/>
      <c r="L1" s="226"/>
      <c r="M1" s="226"/>
      <c r="N1" s="226"/>
      <c r="O1" s="226"/>
      <c r="P1" s="226"/>
      <c r="Q1" s="226"/>
      <c r="R1" s="226"/>
    </row>
    <row r="2" spans="1:18" ht="12.75" customHeight="1" x14ac:dyDescent="0.3">
      <c r="A2" s="270"/>
      <c r="B2" s="271"/>
      <c r="C2" s="271"/>
      <c r="D2" s="271"/>
      <c r="E2" s="271"/>
      <c r="F2" s="271"/>
      <c r="G2" s="271"/>
      <c r="H2" s="271"/>
      <c r="I2" s="272"/>
      <c r="J2" s="226"/>
      <c r="K2" s="226"/>
      <c r="L2" s="226"/>
      <c r="M2" s="226"/>
      <c r="N2" s="226"/>
      <c r="O2" s="226"/>
      <c r="P2" s="226"/>
      <c r="Q2" s="226"/>
      <c r="R2" s="226"/>
    </row>
    <row r="3" spans="1:18" x14ac:dyDescent="0.25">
      <c r="A3" s="227"/>
      <c r="B3" s="228"/>
      <c r="C3" s="228"/>
      <c r="D3" s="228"/>
      <c r="E3" s="228"/>
      <c r="F3" s="322" t="s">
        <v>143</v>
      </c>
      <c r="G3" s="322"/>
      <c r="H3" s="322"/>
      <c r="I3" s="323"/>
      <c r="J3" s="47"/>
      <c r="K3" s="47"/>
      <c r="L3" s="47"/>
      <c r="M3" s="47"/>
      <c r="N3" s="47"/>
      <c r="O3" s="47"/>
      <c r="P3" s="47"/>
      <c r="Q3" s="47"/>
      <c r="R3" s="47"/>
    </row>
    <row r="4" spans="1:18" x14ac:dyDescent="0.25">
      <c r="A4" s="259" t="s">
        <v>1</v>
      </c>
      <c r="B4" s="324" t="s">
        <v>144</v>
      </c>
      <c r="C4" s="324"/>
      <c r="D4" s="324"/>
      <c r="E4" s="324"/>
      <c r="F4" s="324"/>
      <c r="G4" s="324"/>
      <c r="H4" s="324"/>
      <c r="I4" s="325"/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25">
      <c r="A5" s="317"/>
      <c r="B5" s="326" t="s">
        <v>145</v>
      </c>
      <c r="C5" s="327"/>
      <c r="D5" s="327"/>
      <c r="E5" s="328"/>
      <c r="F5" s="259" t="s">
        <v>146</v>
      </c>
      <c r="G5" s="259" t="s">
        <v>147</v>
      </c>
      <c r="H5" s="259" t="s">
        <v>148</v>
      </c>
      <c r="I5" s="268" t="s">
        <v>36</v>
      </c>
      <c r="J5" s="63"/>
      <c r="K5" s="63"/>
      <c r="L5" s="63"/>
      <c r="M5" s="63"/>
      <c r="N5" s="63"/>
      <c r="O5" s="63"/>
      <c r="P5" s="63"/>
      <c r="Q5" s="63"/>
      <c r="R5" s="63"/>
    </row>
    <row r="6" spans="1:18" x14ac:dyDescent="0.25">
      <c r="A6" s="273"/>
      <c r="B6" s="229" t="s">
        <v>149</v>
      </c>
      <c r="C6" s="198" t="s">
        <v>150</v>
      </c>
      <c r="D6" s="198" t="s">
        <v>151</v>
      </c>
      <c r="E6" s="198" t="s">
        <v>36</v>
      </c>
      <c r="F6" s="273"/>
      <c r="G6" s="273"/>
      <c r="H6" s="273"/>
      <c r="I6" s="321"/>
      <c r="J6" s="63"/>
      <c r="K6" s="63"/>
      <c r="L6" s="63"/>
      <c r="M6" s="63"/>
      <c r="N6" s="63"/>
      <c r="O6" s="63"/>
      <c r="P6" s="63"/>
      <c r="Q6" s="63"/>
      <c r="R6" s="63"/>
    </row>
    <row r="7" spans="1:18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51">
        <v>8</v>
      </c>
      <c r="I7" s="51">
        <v>9</v>
      </c>
      <c r="J7" s="63"/>
      <c r="K7" s="63"/>
      <c r="L7" s="63"/>
      <c r="M7" s="63"/>
      <c r="N7" s="63"/>
      <c r="O7" s="63"/>
      <c r="P7" s="63"/>
      <c r="Q7" s="63"/>
      <c r="R7" s="63"/>
    </row>
    <row r="8" spans="1:18" ht="15" hidden="1" customHeight="1" x14ac:dyDescent="0.25">
      <c r="A8" s="230" t="s">
        <v>7</v>
      </c>
      <c r="B8" s="17">
        <v>612497.07999999996</v>
      </c>
      <c r="C8" s="17">
        <v>2648.69</v>
      </c>
      <c r="D8" s="17">
        <v>93281.34</v>
      </c>
      <c r="E8" s="17">
        <f>SUM(B8:D8)</f>
        <v>708427.10999999987</v>
      </c>
      <c r="F8" s="17">
        <v>130511.47</v>
      </c>
      <c r="G8" s="17">
        <v>32286.560000000001</v>
      </c>
      <c r="H8" s="17">
        <v>51226.05</v>
      </c>
      <c r="I8" s="17">
        <f>SUM(E8:H8)</f>
        <v>922451.19</v>
      </c>
      <c r="J8" s="63"/>
      <c r="K8" s="63"/>
      <c r="L8" s="63"/>
      <c r="M8" s="63"/>
      <c r="N8" s="63"/>
      <c r="O8" s="63"/>
      <c r="P8" s="63"/>
      <c r="Q8" s="63"/>
      <c r="R8" s="63"/>
    </row>
    <row r="9" spans="1:18" ht="15" hidden="1" customHeight="1" x14ac:dyDescent="0.25">
      <c r="A9" s="230" t="s">
        <v>8</v>
      </c>
      <c r="B9" s="17">
        <v>691341.21</v>
      </c>
      <c r="C9" s="17">
        <v>2448.44</v>
      </c>
      <c r="D9" s="17">
        <v>66663.91</v>
      </c>
      <c r="E9" s="17">
        <f t="shared" ref="E9:E16" si="0">SUM(B9:D9)</f>
        <v>760453.55999999994</v>
      </c>
      <c r="F9" s="17">
        <v>113720.29</v>
      </c>
      <c r="G9" s="17">
        <v>32866.11</v>
      </c>
      <c r="H9" s="17">
        <v>57448.91</v>
      </c>
      <c r="I9" s="17">
        <f t="shared" ref="I9:I16" si="1">SUM(E9:H9)</f>
        <v>964488.87</v>
      </c>
      <c r="J9" s="63"/>
      <c r="K9" s="63"/>
      <c r="L9" s="63"/>
      <c r="M9" s="63"/>
      <c r="N9" s="63"/>
      <c r="O9" s="63"/>
      <c r="P9" s="63"/>
      <c r="Q9" s="63"/>
      <c r="R9" s="63"/>
    </row>
    <row r="10" spans="1:18" ht="15" hidden="1" customHeight="1" x14ac:dyDescent="0.25">
      <c r="A10" s="230" t="s">
        <v>9</v>
      </c>
      <c r="B10" s="17">
        <v>745533.1</v>
      </c>
      <c r="C10" s="17">
        <v>1998.29</v>
      </c>
      <c r="D10" s="17">
        <v>44522.18</v>
      </c>
      <c r="E10" s="17">
        <f t="shared" si="0"/>
        <v>792053.57000000007</v>
      </c>
      <c r="F10" s="17">
        <v>134847.53</v>
      </c>
      <c r="G10" s="17">
        <v>34227.79</v>
      </c>
      <c r="H10" s="17">
        <v>65519.69</v>
      </c>
      <c r="I10" s="17">
        <f t="shared" si="1"/>
        <v>1026648.5800000001</v>
      </c>
      <c r="J10" s="63"/>
      <c r="K10" s="63"/>
      <c r="L10" s="63"/>
      <c r="M10" s="63"/>
      <c r="N10" s="63"/>
      <c r="O10" s="63"/>
      <c r="P10" s="63"/>
      <c r="Q10" s="63"/>
      <c r="R10" s="63"/>
    </row>
    <row r="11" spans="1:18" x14ac:dyDescent="0.25">
      <c r="A11" s="230" t="s">
        <v>10</v>
      </c>
      <c r="B11" s="17">
        <v>835290.78</v>
      </c>
      <c r="C11" s="17">
        <v>1575.66</v>
      </c>
      <c r="D11" s="17">
        <v>41075.050000000003</v>
      </c>
      <c r="E11" s="17">
        <f t="shared" si="0"/>
        <v>877941.49000000011</v>
      </c>
      <c r="F11" s="17">
        <v>129243.69</v>
      </c>
      <c r="G11" s="17">
        <v>36101.54</v>
      </c>
      <c r="H11" s="17">
        <v>73563.199999999997</v>
      </c>
      <c r="I11" s="17">
        <f t="shared" si="1"/>
        <v>1116849.9200000002</v>
      </c>
      <c r="J11" s="63"/>
      <c r="K11" s="63"/>
      <c r="L11" s="63"/>
      <c r="M11" s="63"/>
      <c r="N11" s="63"/>
      <c r="O11" s="63"/>
      <c r="P11" s="63"/>
      <c r="Q11" s="63"/>
      <c r="R11" s="63"/>
    </row>
    <row r="12" spans="1:18" x14ac:dyDescent="0.25">
      <c r="A12" s="230" t="s">
        <v>11</v>
      </c>
      <c r="B12" s="17">
        <v>895339.83</v>
      </c>
      <c r="C12" s="17">
        <v>550.96</v>
      </c>
      <c r="D12" s="17">
        <v>47122.130000000005</v>
      </c>
      <c r="E12" s="17">
        <f t="shared" si="0"/>
        <v>943012.91999999993</v>
      </c>
      <c r="F12" s="17">
        <v>121376.65</v>
      </c>
      <c r="G12" s="17">
        <v>37413.619999999995</v>
      </c>
      <c r="H12" s="17">
        <v>65780.844911498105</v>
      </c>
      <c r="I12" s="17">
        <f t="shared" si="1"/>
        <v>1167584.034911498</v>
      </c>
      <c r="J12" s="63"/>
      <c r="K12" s="63"/>
      <c r="L12" s="63"/>
      <c r="M12" s="63"/>
      <c r="N12" s="63"/>
      <c r="O12" s="63"/>
      <c r="P12" s="63"/>
      <c r="Q12" s="63"/>
      <c r="R12" s="63"/>
    </row>
    <row r="13" spans="1:18" x14ac:dyDescent="0.25">
      <c r="A13" s="230" t="s">
        <v>12</v>
      </c>
      <c r="B13" s="17">
        <v>944021.83000000007</v>
      </c>
      <c r="C13" s="17">
        <v>400.56310000000002</v>
      </c>
      <c r="D13" s="17">
        <v>49093.95</v>
      </c>
      <c r="E13" s="17">
        <f t="shared" si="0"/>
        <v>993516.34310000006</v>
      </c>
      <c r="F13" s="17">
        <v>122377.56</v>
      </c>
      <c r="G13" s="17">
        <v>37915.870000000003</v>
      </c>
      <c r="H13" s="17">
        <v>81548.209999999992</v>
      </c>
      <c r="I13" s="17">
        <f t="shared" si="1"/>
        <v>1235357.9831000001</v>
      </c>
      <c r="J13" s="63"/>
      <c r="K13" s="63"/>
      <c r="L13" s="63"/>
      <c r="M13" s="63"/>
      <c r="N13" s="63"/>
      <c r="O13" s="63"/>
      <c r="P13" s="63"/>
      <c r="Q13" s="63"/>
      <c r="R13" s="63"/>
    </row>
    <row r="14" spans="1:18" x14ac:dyDescent="0.25">
      <c r="A14" s="230" t="s">
        <v>13</v>
      </c>
      <c r="B14" s="17">
        <v>986590.65</v>
      </c>
      <c r="C14" s="17">
        <v>347.98703906000003</v>
      </c>
      <c r="D14" s="17">
        <v>50207.74</v>
      </c>
      <c r="E14" s="17">
        <f t="shared" si="0"/>
        <v>1037146.37703906</v>
      </c>
      <c r="F14" s="17">
        <v>126122.69999999998</v>
      </c>
      <c r="G14" s="17">
        <v>38346.120000000003</v>
      </c>
      <c r="H14" s="17">
        <v>101839.48000000001</v>
      </c>
      <c r="I14" s="17">
        <f t="shared" si="1"/>
        <v>1303454.67703906</v>
      </c>
      <c r="J14" s="63"/>
      <c r="K14" s="63"/>
      <c r="L14" s="63"/>
      <c r="M14" s="63"/>
      <c r="N14" s="63"/>
      <c r="O14" s="63"/>
      <c r="P14" s="63"/>
      <c r="Q14" s="63"/>
      <c r="R14" s="63"/>
    </row>
    <row r="15" spans="1:18" x14ac:dyDescent="0.25">
      <c r="A15" s="230" t="s">
        <v>14</v>
      </c>
      <c r="B15" s="17">
        <v>1022265.34</v>
      </c>
      <c r="C15" s="17">
        <v>215.09611107000001</v>
      </c>
      <c r="D15" s="17">
        <v>49833.740000000005</v>
      </c>
      <c r="E15" s="17">
        <f t="shared" si="0"/>
        <v>1072314.17611107</v>
      </c>
      <c r="F15" s="17">
        <v>134893.62</v>
      </c>
      <c r="G15" s="17">
        <v>37812.6</v>
      </c>
      <c r="H15" s="17">
        <v>126759.10000000002</v>
      </c>
      <c r="I15" s="17">
        <f t="shared" si="1"/>
        <v>1371779.4961110703</v>
      </c>
      <c r="J15" s="63"/>
      <c r="K15" s="63"/>
      <c r="L15" s="63"/>
      <c r="M15" s="63"/>
      <c r="N15" s="63"/>
      <c r="O15" s="63"/>
      <c r="P15" s="63"/>
      <c r="Q15" s="63"/>
      <c r="R15" s="63"/>
    </row>
    <row r="16" spans="1:18" x14ac:dyDescent="0.25">
      <c r="A16" s="230" t="s">
        <v>38</v>
      </c>
      <c r="B16" s="17">
        <v>994196.99</v>
      </c>
      <c r="C16" s="17">
        <v>198.52611107000001</v>
      </c>
      <c r="D16" s="17">
        <v>48442.64</v>
      </c>
      <c r="E16" s="17">
        <f t="shared" si="0"/>
        <v>1042838.15611107</v>
      </c>
      <c r="F16" s="17">
        <v>155769.12</v>
      </c>
      <c r="G16" s="17">
        <v>46472.45</v>
      </c>
      <c r="H16" s="17">
        <v>138337</v>
      </c>
      <c r="I16" s="17">
        <f t="shared" si="1"/>
        <v>1383416.72611107</v>
      </c>
      <c r="J16" s="63"/>
      <c r="K16" s="63"/>
      <c r="L16" s="63"/>
      <c r="M16" s="63"/>
      <c r="N16" s="63"/>
      <c r="O16" s="63"/>
      <c r="P16" s="63"/>
      <c r="Q16" s="63"/>
      <c r="R16" s="63"/>
    </row>
    <row r="17" spans="1:18" x14ac:dyDescent="0.25">
      <c r="A17" s="230" t="s">
        <v>16</v>
      </c>
      <c r="B17" s="17">
        <v>981443.23</v>
      </c>
      <c r="C17" s="17">
        <v>223.54000000000002</v>
      </c>
      <c r="D17" s="17">
        <v>50944</v>
      </c>
      <c r="E17" s="17">
        <f t="shared" ref="E17:E20" si="2">SUM(B17:D17)</f>
        <v>1032610.77</v>
      </c>
      <c r="F17" s="17">
        <v>150299.52000000002</v>
      </c>
      <c r="G17" s="17">
        <v>43029.08</v>
      </c>
      <c r="H17" s="17">
        <v>147247.50794583402</v>
      </c>
      <c r="I17" s="17">
        <f t="shared" ref="I17:I20" si="3">SUM(E17:H17)</f>
        <v>1373186.8779458341</v>
      </c>
      <c r="J17" s="63"/>
      <c r="K17" s="63"/>
      <c r="L17" s="63"/>
      <c r="M17" s="63"/>
      <c r="N17" s="63"/>
      <c r="O17" s="63"/>
      <c r="P17" s="63"/>
      <c r="Q17" s="63"/>
      <c r="R17" s="63"/>
    </row>
    <row r="18" spans="1:18" x14ac:dyDescent="0.25">
      <c r="A18" s="230" t="s">
        <v>17</v>
      </c>
      <c r="B18" s="17">
        <v>1078581.44</v>
      </c>
      <c r="C18" s="17">
        <v>214</v>
      </c>
      <c r="D18" s="17">
        <v>36015.769999999997</v>
      </c>
      <c r="E18" s="17">
        <f t="shared" si="2"/>
        <v>1114811.21</v>
      </c>
      <c r="F18" s="17">
        <v>151627.32999999999</v>
      </c>
      <c r="G18" s="17">
        <v>47112.06</v>
      </c>
      <c r="H18" s="17">
        <v>170912.3</v>
      </c>
      <c r="I18" s="17">
        <f t="shared" si="3"/>
        <v>1484462.9000000001</v>
      </c>
      <c r="J18" s="63"/>
      <c r="K18" s="63"/>
      <c r="L18" s="63"/>
      <c r="M18" s="63"/>
      <c r="N18" s="63"/>
      <c r="O18" s="63"/>
      <c r="P18" s="63"/>
      <c r="Q18" s="63"/>
      <c r="R18" s="63"/>
    </row>
    <row r="19" spans="1:18" x14ac:dyDescent="0.25">
      <c r="A19" s="230" t="s">
        <v>18</v>
      </c>
      <c r="B19" s="17">
        <v>1182095.8400000001</v>
      </c>
      <c r="C19" s="17">
        <v>409</v>
      </c>
      <c r="D19" s="17">
        <v>23885.040000000001</v>
      </c>
      <c r="E19" s="17">
        <f t="shared" si="2"/>
        <v>1206389.8800000001</v>
      </c>
      <c r="F19" s="17">
        <v>162098.76999999999</v>
      </c>
      <c r="G19" s="17">
        <v>45861.09</v>
      </c>
      <c r="H19" s="17">
        <v>203554.56</v>
      </c>
      <c r="I19" s="17">
        <f t="shared" si="3"/>
        <v>1617904.3000000003</v>
      </c>
      <c r="J19" s="63"/>
      <c r="K19" s="63"/>
      <c r="L19" s="63"/>
      <c r="M19" s="63"/>
      <c r="N19" s="63"/>
      <c r="O19" s="63"/>
      <c r="P19" s="63"/>
      <c r="Q19" s="63"/>
      <c r="R19" s="63"/>
    </row>
    <row r="20" spans="1:18" x14ac:dyDescent="0.25">
      <c r="A20" s="230" t="s">
        <v>19</v>
      </c>
      <c r="B20" s="17">
        <v>1294852.4100000001</v>
      </c>
      <c r="C20" s="17">
        <v>400.58</v>
      </c>
      <c r="D20" s="17">
        <v>31295.94</v>
      </c>
      <c r="E20" s="17">
        <f t="shared" si="2"/>
        <v>1326548.9300000002</v>
      </c>
      <c r="F20" s="17">
        <v>134053.92000000001</v>
      </c>
      <c r="G20" s="17">
        <v>47937.41</v>
      </c>
      <c r="H20" s="17">
        <v>225834.822076824</v>
      </c>
      <c r="I20" s="17">
        <f t="shared" si="3"/>
        <v>1734375.082076824</v>
      </c>
      <c r="J20" s="63"/>
      <c r="K20" s="63"/>
      <c r="L20" s="63"/>
      <c r="M20" s="63"/>
      <c r="N20" s="63"/>
      <c r="O20" s="63"/>
      <c r="P20" s="63"/>
      <c r="Q20" s="63"/>
      <c r="R20" s="63"/>
    </row>
    <row r="21" spans="1:18" ht="44.25" customHeight="1" x14ac:dyDescent="0.25">
      <c r="A21" s="24" t="s">
        <v>123</v>
      </c>
      <c r="B21" s="23">
        <f>((B20-B19)/B19)*100</f>
        <v>9.5386995017256844</v>
      </c>
      <c r="C21" s="23">
        <f t="shared" ref="C21:I21" si="4">((C20-C19)/C19)*100</f>
        <v>-2.0586797066014708</v>
      </c>
      <c r="D21" s="23">
        <f t="shared" si="4"/>
        <v>31.027371107605418</v>
      </c>
      <c r="E21" s="23">
        <f t="shared" si="4"/>
        <v>9.9602170071254275</v>
      </c>
      <c r="F21" s="23">
        <f t="shared" si="4"/>
        <v>-17.30108747894878</v>
      </c>
      <c r="G21" s="23">
        <f t="shared" si="4"/>
        <v>4.5274109272152208</v>
      </c>
      <c r="H21" s="23">
        <f t="shared" si="4"/>
        <v>10.945597129744478</v>
      </c>
      <c r="I21" s="23">
        <f t="shared" si="4"/>
        <v>7.1988672059789778</v>
      </c>
      <c r="J21" s="63"/>
      <c r="K21" s="63"/>
      <c r="L21" s="63"/>
      <c r="M21" s="63"/>
      <c r="N21" s="63"/>
      <c r="O21" s="63"/>
      <c r="P21" s="63"/>
      <c r="Q21" s="63"/>
      <c r="R21" s="63"/>
    </row>
    <row r="22" spans="1:18" ht="31.5" customHeight="1" x14ac:dyDescent="0.25">
      <c r="A22" s="24" t="s">
        <v>21</v>
      </c>
      <c r="B22" s="117">
        <f>((B20/B11)^(1/9)-1)*100</f>
        <v>4.9913742222562396</v>
      </c>
      <c r="C22" s="117">
        <f t="shared" ref="C22:I22" si="5">((C20/C11)^(1/9)-1)*100</f>
        <v>-14.115640023493359</v>
      </c>
      <c r="D22" s="117">
        <f t="shared" si="5"/>
        <v>-2.9760664707017104</v>
      </c>
      <c r="E22" s="117">
        <f t="shared" si="5"/>
        <v>4.6929704583775322</v>
      </c>
      <c r="F22" s="117">
        <f t="shared" si="5"/>
        <v>0.40685223895258193</v>
      </c>
      <c r="G22" s="117">
        <f t="shared" si="5"/>
        <v>3.2008333369208941</v>
      </c>
      <c r="H22" s="117">
        <f t="shared" si="5"/>
        <v>13.272787565859435</v>
      </c>
      <c r="I22" s="117">
        <f t="shared" si="5"/>
        <v>5.0119419391894349</v>
      </c>
      <c r="J22" s="63"/>
      <c r="K22" s="63"/>
      <c r="L22" s="63"/>
      <c r="M22" s="63"/>
      <c r="N22" s="63"/>
      <c r="O22" s="63"/>
      <c r="P22" s="63"/>
      <c r="Q22" s="63"/>
      <c r="R22" s="63"/>
    </row>
    <row r="23" spans="1:18" x14ac:dyDescent="0.25">
      <c r="A23" s="313" t="s">
        <v>152</v>
      </c>
      <c r="B23" s="314"/>
      <c r="C23" s="231" t="s">
        <v>153</v>
      </c>
      <c r="D23" s="231"/>
      <c r="E23" s="79"/>
      <c r="F23" s="79"/>
      <c r="G23" s="79"/>
      <c r="H23" s="34"/>
      <c r="I23" s="232"/>
      <c r="J23" s="63"/>
      <c r="K23" s="63"/>
      <c r="L23" s="63"/>
      <c r="M23" s="63"/>
      <c r="N23" s="63"/>
      <c r="O23" s="63"/>
      <c r="P23" s="63"/>
      <c r="Q23" s="63"/>
      <c r="R23" s="63"/>
    </row>
    <row r="24" spans="1:18" x14ac:dyDescent="0.25">
      <c r="A24" s="81" t="s">
        <v>154</v>
      </c>
      <c r="B24" s="83"/>
      <c r="C24" s="83"/>
      <c r="D24" s="83"/>
      <c r="E24" s="83"/>
      <c r="F24" s="83"/>
      <c r="G24" s="83"/>
      <c r="H24" s="233"/>
      <c r="I24" s="223"/>
      <c r="J24" s="63"/>
      <c r="K24" s="63"/>
      <c r="L24" s="63"/>
      <c r="M24" s="63"/>
      <c r="N24" s="63"/>
      <c r="O24" s="63"/>
      <c r="P24" s="63"/>
      <c r="Q24" s="63"/>
      <c r="R24" s="63"/>
    </row>
    <row r="25" spans="1:18" x14ac:dyDescent="0.25">
      <c r="F25" s="234"/>
      <c r="J25" s="63"/>
      <c r="K25" s="63"/>
      <c r="L25" s="63"/>
      <c r="M25" s="63"/>
      <c r="N25" s="63"/>
      <c r="O25" s="63"/>
      <c r="P25" s="63"/>
      <c r="Q25" s="63"/>
      <c r="R25" s="63"/>
    </row>
    <row r="26" spans="1:18" x14ac:dyDescent="0.25">
      <c r="B26" s="235"/>
      <c r="C26" s="235"/>
      <c r="D26" s="235"/>
      <c r="E26" s="235"/>
      <c r="F26" s="235"/>
      <c r="G26" s="235"/>
      <c r="H26" s="235"/>
      <c r="I26" s="235"/>
      <c r="J26" s="63"/>
      <c r="K26" s="63"/>
      <c r="L26" s="63"/>
      <c r="M26" s="63"/>
      <c r="N26" s="63"/>
      <c r="O26" s="63"/>
      <c r="P26" s="63"/>
      <c r="Q26" s="63"/>
      <c r="R26" s="63"/>
    </row>
    <row r="27" spans="1:18" x14ac:dyDescent="0.25">
      <c r="J27" s="63"/>
      <c r="K27" s="63"/>
      <c r="L27" s="63"/>
      <c r="M27" s="63"/>
      <c r="N27" s="63"/>
      <c r="O27" s="63"/>
      <c r="P27" s="63"/>
      <c r="Q27" s="63"/>
      <c r="R27" s="63"/>
    </row>
    <row r="28" spans="1:18" ht="29.25" customHeight="1" x14ac:dyDescent="0.25">
      <c r="A28" s="243" t="s">
        <v>155</v>
      </c>
      <c r="B28" s="244"/>
      <c r="C28" s="244"/>
      <c r="D28" s="244"/>
      <c r="E28" s="244"/>
      <c r="F28" s="244"/>
      <c r="G28" s="244"/>
      <c r="H28" s="244"/>
      <c r="I28" s="245"/>
      <c r="J28" s="63"/>
      <c r="K28" s="63"/>
      <c r="L28" s="63"/>
      <c r="M28" s="63"/>
      <c r="N28" s="63"/>
      <c r="O28" s="63"/>
      <c r="P28" s="63"/>
      <c r="Q28" s="63"/>
      <c r="R28" s="63"/>
    </row>
    <row r="29" spans="1:18" x14ac:dyDescent="0.25">
      <c r="A29" s="227"/>
      <c r="B29" s="228"/>
      <c r="C29" s="228"/>
      <c r="D29" s="228"/>
      <c r="E29" s="228"/>
      <c r="F29" s="315" t="s">
        <v>156</v>
      </c>
      <c r="G29" s="315"/>
      <c r="H29" s="315"/>
      <c r="I29" s="316"/>
      <c r="J29" s="63"/>
      <c r="K29" s="63"/>
      <c r="L29" s="63"/>
      <c r="M29" s="63"/>
      <c r="N29" s="63"/>
      <c r="O29" s="63"/>
      <c r="P29" s="63"/>
      <c r="Q29" s="63"/>
      <c r="R29" s="63"/>
    </row>
    <row r="30" spans="1:18" ht="15" customHeight="1" x14ac:dyDescent="0.25">
      <c r="A30" s="259" t="s">
        <v>1</v>
      </c>
      <c r="B30" s="318" t="s">
        <v>157</v>
      </c>
      <c r="C30" s="319"/>
      <c r="D30" s="319"/>
      <c r="E30" s="319"/>
      <c r="F30" s="319"/>
      <c r="G30" s="319"/>
      <c r="H30" s="319"/>
      <c r="I30" s="259" t="s">
        <v>158</v>
      </c>
      <c r="J30" s="63"/>
      <c r="K30" s="63"/>
      <c r="L30" s="63"/>
      <c r="M30" s="63"/>
      <c r="N30" s="63"/>
      <c r="O30" s="63"/>
      <c r="P30" s="63"/>
      <c r="Q30" s="63"/>
      <c r="R30" s="63"/>
    </row>
    <row r="31" spans="1:18" x14ac:dyDescent="0.25">
      <c r="A31" s="317"/>
      <c r="B31" s="318" t="s">
        <v>145</v>
      </c>
      <c r="C31" s="319"/>
      <c r="D31" s="319"/>
      <c r="E31" s="320"/>
      <c r="F31" s="259" t="s">
        <v>146</v>
      </c>
      <c r="G31" s="259" t="s">
        <v>148</v>
      </c>
      <c r="H31" s="268" t="s">
        <v>36</v>
      </c>
      <c r="I31" s="317"/>
      <c r="J31" s="63"/>
      <c r="K31" s="63"/>
      <c r="L31" s="63"/>
      <c r="M31" s="63"/>
      <c r="N31" s="63"/>
      <c r="O31" s="63"/>
      <c r="P31" s="63"/>
      <c r="Q31" s="63"/>
      <c r="R31" s="63"/>
    </row>
    <row r="32" spans="1:18" x14ac:dyDescent="0.25">
      <c r="A32" s="273"/>
      <c r="B32" s="229" t="s">
        <v>149</v>
      </c>
      <c r="C32" s="198" t="s">
        <v>150</v>
      </c>
      <c r="D32" s="198" t="s">
        <v>151</v>
      </c>
      <c r="E32" s="198" t="s">
        <v>36</v>
      </c>
      <c r="F32" s="273"/>
      <c r="G32" s="273"/>
      <c r="H32" s="321"/>
      <c r="I32" s="273"/>
      <c r="J32" s="63"/>
      <c r="K32" s="63"/>
      <c r="L32" s="63"/>
      <c r="M32" s="63"/>
      <c r="N32" s="63"/>
      <c r="O32" s="63"/>
      <c r="P32" s="63"/>
      <c r="Q32" s="63"/>
      <c r="R32" s="63"/>
    </row>
    <row r="33" spans="1:18" ht="14.25" customHeight="1" x14ac:dyDescent="0.25">
      <c r="A33" s="6">
        <v>1</v>
      </c>
      <c r="B33" s="51">
        <v>10</v>
      </c>
      <c r="C33" s="51">
        <v>11</v>
      </c>
      <c r="D33" s="51">
        <v>12</v>
      </c>
      <c r="E33" s="51">
        <v>13</v>
      </c>
      <c r="F33" s="51">
        <v>14</v>
      </c>
      <c r="G33" s="51">
        <v>15</v>
      </c>
      <c r="H33" s="51">
        <v>16</v>
      </c>
      <c r="I33" s="51">
        <v>17</v>
      </c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15" hidden="1" customHeight="1" x14ac:dyDescent="0.25">
      <c r="A34" s="230" t="s">
        <v>7</v>
      </c>
      <c r="B34" s="17">
        <v>104862.65</v>
      </c>
      <c r="C34" s="17">
        <v>6244.3</v>
      </c>
      <c r="D34" s="17">
        <v>21971.57</v>
      </c>
      <c r="E34" s="17">
        <f>SUM(B34:D34)</f>
        <v>133078.51999999999</v>
      </c>
      <c r="F34" s="17">
        <v>131.28</v>
      </c>
      <c r="G34" s="17">
        <v>1178.18</v>
      </c>
      <c r="H34" s="17">
        <f>SUM(E34:G34)</f>
        <v>134387.97999999998</v>
      </c>
      <c r="I34" s="17">
        <f t="shared" ref="I34:I46" si="6">H34+I8</f>
        <v>1056839.17</v>
      </c>
      <c r="J34" s="63"/>
      <c r="K34" s="63"/>
      <c r="L34" s="63"/>
      <c r="M34" s="63"/>
      <c r="N34" s="63"/>
      <c r="O34" s="63"/>
      <c r="P34" s="63"/>
      <c r="Q34" s="63"/>
      <c r="R34" s="63"/>
    </row>
    <row r="35" spans="1:18" ht="15" hidden="1" customHeight="1" x14ac:dyDescent="0.25">
      <c r="A35" s="230" t="s">
        <v>8</v>
      </c>
      <c r="B35" s="17">
        <v>113166.95</v>
      </c>
      <c r="C35" s="17">
        <v>8205.2199999999993</v>
      </c>
      <c r="D35" s="17">
        <v>20768.88</v>
      </c>
      <c r="E35" s="17">
        <f>SUM(B35:D35)</f>
        <v>142141.04999999999</v>
      </c>
      <c r="F35" s="17">
        <v>118.18</v>
      </c>
      <c r="G35" s="17">
        <v>1750.42</v>
      </c>
      <c r="H35" s="17">
        <f t="shared" ref="H35:H46" si="7">SUM(E35:G35)</f>
        <v>144009.65</v>
      </c>
      <c r="I35" s="17">
        <f t="shared" si="6"/>
        <v>1108498.52</v>
      </c>
      <c r="J35" s="63"/>
      <c r="K35" s="63"/>
      <c r="L35" s="63"/>
      <c r="M35" s="63"/>
      <c r="N35" s="63"/>
      <c r="O35" s="63"/>
      <c r="P35" s="63"/>
      <c r="Q35" s="63"/>
      <c r="R35" s="63"/>
    </row>
    <row r="36" spans="1:18" ht="15" hidden="1" customHeight="1" x14ac:dyDescent="0.25">
      <c r="A36" s="230" t="s">
        <v>9</v>
      </c>
      <c r="B36" s="17">
        <v>118178.444908269</v>
      </c>
      <c r="C36" s="17">
        <v>8866.4650864280502</v>
      </c>
      <c r="D36" s="17">
        <v>19911.636903731182</v>
      </c>
      <c r="E36" s="17">
        <f t="shared" ref="E36:E46" si="8">SUM(B36:D36)</f>
        <v>146956.54689842823</v>
      </c>
      <c r="F36" s="17">
        <v>129.06</v>
      </c>
      <c r="G36" s="17">
        <v>1902.6192329999997</v>
      </c>
      <c r="H36" s="17">
        <f t="shared" si="7"/>
        <v>148988.22613142824</v>
      </c>
      <c r="I36" s="17">
        <f t="shared" si="6"/>
        <v>1175636.8061314283</v>
      </c>
      <c r="J36" s="63"/>
      <c r="K36" s="63"/>
      <c r="L36" s="63"/>
      <c r="M36" s="63"/>
      <c r="N36" s="63"/>
      <c r="O36" s="63"/>
      <c r="P36" s="63"/>
      <c r="Q36" s="63"/>
      <c r="R36" s="63"/>
    </row>
    <row r="37" spans="1:18" x14ac:dyDescent="0.25">
      <c r="A37" s="230" t="s">
        <v>10</v>
      </c>
      <c r="B37" s="17">
        <v>128401.06284753638</v>
      </c>
      <c r="C37" s="17">
        <v>9719.5681920010084</v>
      </c>
      <c r="D37" s="17">
        <v>21135.247629624944</v>
      </c>
      <c r="E37" s="17">
        <f t="shared" si="8"/>
        <v>159255.87866916231</v>
      </c>
      <c r="F37" s="17">
        <v>144.69</v>
      </c>
      <c r="G37" s="17">
        <v>2656.4342292999995</v>
      </c>
      <c r="H37" s="17">
        <f t="shared" si="7"/>
        <v>162057.00289846232</v>
      </c>
      <c r="I37" s="17">
        <f t="shared" si="6"/>
        <v>1278906.9228984625</v>
      </c>
      <c r="J37" s="63"/>
      <c r="K37" s="63"/>
      <c r="L37" s="63"/>
      <c r="M37" s="63"/>
      <c r="N37" s="63"/>
      <c r="O37" s="63"/>
      <c r="P37" s="63"/>
      <c r="Q37" s="63"/>
      <c r="R37" s="63"/>
    </row>
    <row r="38" spans="1:18" x14ac:dyDescent="0.25">
      <c r="A38" s="230" t="s">
        <v>11</v>
      </c>
      <c r="B38" s="17">
        <v>136720.53842859747</v>
      </c>
      <c r="C38" s="17">
        <v>8412.1646970528764</v>
      </c>
      <c r="D38" s="17">
        <v>21083.29496826154</v>
      </c>
      <c r="E38" s="17">
        <f t="shared" si="8"/>
        <v>166215.99809391188</v>
      </c>
      <c r="F38" s="17">
        <v>110.08565000000002</v>
      </c>
      <c r="G38" s="17">
        <v>2046.0793204609886</v>
      </c>
      <c r="H38" s="17">
        <f t="shared" si="7"/>
        <v>168372.16306437287</v>
      </c>
      <c r="I38" s="17">
        <f t="shared" si="6"/>
        <v>1335956.1979758709</v>
      </c>
      <c r="J38" s="63"/>
      <c r="K38" s="63"/>
      <c r="L38" s="63"/>
      <c r="M38" s="63"/>
      <c r="N38" s="63"/>
      <c r="O38" s="63"/>
      <c r="P38" s="63"/>
      <c r="Q38" s="63"/>
      <c r="R38" s="63"/>
    </row>
    <row r="39" spans="1:18" x14ac:dyDescent="0.25">
      <c r="A39" s="230" t="s">
        <v>12</v>
      </c>
      <c r="B39" s="17">
        <v>137588.31074462621</v>
      </c>
      <c r="C39" s="17">
        <v>9181.7406594530057</v>
      </c>
      <c r="D39" s="17">
        <v>22855.309378300797</v>
      </c>
      <c r="E39" s="17">
        <f t="shared" si="8"/>
        <v>169625.36078238001</v>
      </c>
      <c r="F39" s="17">
        <v>143.64332300000001</v>
      </c>
      <c r="G39" s="17">
        <v>2277.0229001721659</v>
      </c>
      <c r="H39" s="17">
        <f t="shared" si="7"/>
        <v>172046.02700555217</v>
      </c>
      <c r="I39" s="17">
        <f t="shared" si="6"/>
        <v>1407404.0101055522</v>
      </c>
      <c r="J39" s="63"/>
      <c r="K39" s="63"/>
      <c r="L39" s="63"/>
      <c r="M39" s="63"/>
      <c r="N39" s="63"/>
      <c r="O39" s="63"/>
      <c r="P39" s="63"/>
      <c r="Q39" s="63"/>
      <c r="R39" s="63"/>
    </row>
    <row r="40" spans="1:18" x14ac:dyDescent="0.25">
      <c r="A40" s="230" t="s">
        <v>13</v>
      </c>
      <c r="B40" s="17">
        <v>143867.68115917617</v>
      </c>
      <c r="C40" s="17">
        <v>8106.886352044964</v>
      </c>
      <c r="D40" s="17">
        <v>25362.170884695795</v>
      </c>
      <c r="E40" s="17">
        <f t="shared" si="8"/>
        <v>177336.73839591694</v>
      </c>
      <c r="F40" s="17">
        <v>112.47986</v>
      </c>
      <c r="G40" s="17">
        <v>2328.1706825400793</v>
      </c>
      <c r="H40" s="17">
        <f t="shared" si="7"/>
        <v>179777.38893845701</v>
      </c>
      <c r="I40" s="17">
        <f t="shared" si="6"/>
        <v>1483232.065977517</v>
      </c>
      <c r="J40" s="63"/>
      <c r="K40" s="63"/>
      <c r="L40" s="63"/>
      <c r="M40" s="63"/>
      <c r="N40" s="63"/>
      <c r="O40" s="63"/>
      <c r="P40" s="63"/>
      <c r="Q40" s="63"/>
      <c r="R40" s="63"/>
    </row>
    <row r="41" spans="1:18" x14ac:dyDescent="0.25">
      <c r="A41" s="230" t="s">
        <v>14</v>
      </c>
      <c r="B41" s="17">
        <v>184250.36009185622</v>
      </c>
      <c r="C41" s="17">
        <v>5334.3224887489623</v>
      </c>
      <c r="D41" s="17">
        <v>19545.085506403793</v>
      </c>
      <c r="E41" s="17">
        <f t="shared" si="8"/>
        <v>209129.76808700897</v>
      </c>
      <c r="F41" s="17">
        <v>270.038748</v>
      </c>
      <c r="G41" s="17">
        <v>3673.923203282036</v>
      </c>
      <c r="H41" s="17">
        <f t="shared" si="7"/>
        <v>213073.73003829099</v>
      </c>
      <c r="I41" s="17">
        <f t="shared" si="6"/>
        <v>1584853.2261493613</v>
      </c>
      <c r="J41" s="63"/>
      <c r="K41" s="63"/>
      <c r="L41" s="63"/>
      <c r="M41" s="63"/>
      <c r="N41" s="63"/>
      <c r="O41" s="63"/>
      <c r="P41" s="63"/>
      <c r="Q41" s="63"/>
      <c r="R41" s="63"/>
    </row>
    <row r="42" spans="1:18" x14ac:dyDescent="0.25">
      <c r="A42" s="230" t="s">
        <v>38</v>
      </c>
      <c r="B42" s="17">
        <v>205545.77711105754</v>
      </c>
      <c r="C42" s="17">
        <v>1919.316248443964</v>
      </c>
      <c r="D42" s="17">
        <v>25443.149823403797</v>
      </c>
      <c r="E42" s="17">
        <f t="shared" si="8"/>
        <v>232908.24318290531</v>
      </c>
      <c r="F42" s="17">
        <v>348.03716700000001</v>
      </c>
      <c r="G42" s="17">
        <v>6310.4702169285283</v>
      </c>
      <c r="H42" s="17">
        <f t="shared" si="7"/>
        <v>239566.75056683383</v>
      </c>
      <c r="I42" s="17">
        <f t="shared" si="6"/>
        <v>1622983.4766779039</v>
      </c>
      <c r="J42" s="63"/>
      <c r="K42" s="63"/>
      <c r="L42" s="63"/>
      <c r="M42" s="63"/>
      <c r="N42" s="63"/>
      <c r="O42" s="63"/>
      <c r="P42" s="63"/>
      <c r="Q42" s="63"/>
      <c r="R42" s="63"/>
    </row>
    <row r="43" spans="1:18" x14ac:dyDescent="0.25">
      <c r="A43" s="230" t="s">
        <v>16</v>
      </c>
      <c r="B43" s="17">
        <v>193142.603306</v>
      </c>
      <c r="C43" s="17">
        <v>2504.1884635757369</v>
      </c>
      <c r="D43" s="17">
        <v>21683.545990999999</v>
      </c>
      <c r="E43" s="17">
        <f t="shared" si="8"/>
        <v>217330.33776057573</v>
      </c>
      <c r="F43" s="17">
        <v>339.12488999999999</v>
      </c>
      <c r="G43" s="17">
        <v>7157.9367291130002</v>
      </c>
      <c r="H43" s="17">
        <f t="shared" si="7"/>
        <v>224827.39937968872</v>
      </c>
      <c r="I43" s="17">
        <f t="shared" si="6"/>
        <v>1598014.2773255229</v>
      </c>
      <c r="J43" s="63"/>
      <c r="K43" s="63"/>
      <c r="L43" s="63"/>
      <c r="M43" s="63"/>
      <c r="N43" s="63"/>
      <c r="O43" s="63"/>
      <c r="P43" s="63"/>
      <c r="Q43" s="63"/>
      <c r="R43" s="63"/>
    </row>
    <row r="44" spans="1:18" x14ac:dyDescent="0.25">
      <c r="A44" s="230" t="s">
        <v>17</v>
      </c>
      <c r="B44" s="17">
        <v>179235.448903963</v>
      </c>
      <c r="C44" s="17">
        <v>2104.5139360444027</v>
      </c>
      <c r="D44" s="17">
        <v>20801.167214074365</v>
      </c>
      <c r="E44" s="17">
        <f t="shared" si="8"/>
        <v>202141.13005408179</v>
      </c>
      <c r="F44" s="17">
        <v>356.65820599999995</v>
      </c>
      <c r="G44" s="17">
        <v>6812.9800245700189</v>
      </c>
      <c r="H44" s="17">
        <f t="shared" si="7"/>
        <v>209310.7682846518</v>
      </c>
      <c r="I44" s="17">
        <f t="shared" si="6"/>
        <v>1693773.6682846518</v>
      </c>
      <c r="J44" s="236"/>
      <c r="K44" s="237"/>
      <c r="L44" s="234"/>
    </row>
    <row r="45" spans="1:18" x14ac:dyDescent="0.25">
      <c r="A45" s="230" t="s">
        <v>18</v>
      </c>
      <c r="B45" s="17">
        <v>179831.2021985855</v>
      </c>
      <c r="C45" s="17">
        <v>2035.3632018889107</v>
      </c>
      <c r="D45" s="17">
        <v>21086.626264664366</v>
      </c>
      <c r="E45" s="17">
        <f t="shared" si="8"/>
        <v>202953.19166513879</v>
      </c>
      <c r="F45" s="17">
        <v>290.70095330799995</v>
      </c>
      <c r="G45" s="17">
        <v>8687.9216923031472</v>
      </c>
      <c r="H45" s="17">
        <f t="shared" si="7"/>
        <v>211931.81431074993</v>
      </c>
      <c r="I45" s="17">
        <f t="shared" si="6"/>
        <v>1829836.1143107503</v>
      </c>
      <c r="K45" s="237"/>
      <c r="L45" s="234"/>
    </row>
    <row r="46" spans="1:18" x14ac:dyDescent="0.25">
      <c r="A46" s="230" t="s">
        <v>19</v>
      </c>
      <c r="B46" s="17">
        <v>180500</v>
      </c>
      <c r="C46" s="17">
        <v>2150</v>
      </c>
      <c r="D46" s="17">
        <v>21500</v>
      </c>
      <c r="E46" s="17">
        <f t="shared" si="8"/>
        <v>204150</v>
      </c>
      <c r="F46" s="17">
        <v>351</v>
      </c>
      <c r="G46" s="17">
        <v>10080</v>
      </c>
      <c r="H46" s="17">
        <f t="shared" si="7"/>
        <v>214581</v>
      </c>
      <c r="I46" s="17">
        <f t="shared" si="6"/>
        <v>1948956.082076824</v>
      </c>
      <c r="K46" s="237"/>
      <c r="L46" s="234"/>
    </row>
    <row r="47" spans="1:18" ht="38.25" x14ac:dyDescent="0.25">
      <c r="A47" s="24" t="s">
        <v>123</v>
      </c>
      <c r="B47" s="23">
        <f t="shared" ref="B47:I47" si="9">((B46-B45)/B45)*100</f>
        <v>0.37190309203180383</v>
      </c>
      <c r="C47" s="23">
        <f t="shared" si="9"/>
        <v>5.6322526615741646</v>
      </c>
      <c r="D47" s="23">
        <f t="shared" si="9"/>
        <v>1.9603597566877695</v>
      </c>
      <c r="E47" s="23">
        <f t="shared" si="9"/>
        <v>0.58969673008930956</v>
      </c>
      <c r="F47" s="23">
        <f t="shared" si="9"/>
        <v>20.742638097960668</v>
      </c>
      <c r="G47" s="23">
        <f t="shared" si="9"/>
        <v>16.023145200884244</v>
      </c>
      <c r="H47" s="23">
        <f t="shared" si="9"/>
        <v>1.2500179351862837</v>
      </c>
      <c r="I47" s="23">
        <f t="shared" si="9"/>
        <v>6.5098708476929934</v>
      </c>
      <c r="J47" s="238"/>
      <c r="L47" s="239"/>
    </row>
    <row r="48" spans="1:18" ht="25.5" x14ac:dyDescent="0.25">
      <c r="A48" s="24" t="s">
        <v>21</v>
      </c>
      <c r="B48" s="117">
        <f>((B46/B37)^(1/9)-1)*100</f>
        <v>3.8566446499865625</v>
      </c>
      <c r="C48" s="117">
        <f t="shared" ref="C48:I48" si="10">((C46/C37)^(1/9)-1)*100</f>
        <v>-15.433364136228956</v>
      </c>
      <c r="D48" s="117">
        <f t="shared" si="10"/>
        <v>0.19030067141663221</v>
      </c>
      <c r="E48" s="117">
        <f t="shared" si="10"/>
        <v>2.7977876076432429</v>
      </c>
      <c r="F48" s="117">
        <f t="shared" si="10"/>
        <v>10.347672623926707</v>
      </c>
      <c r="G48" s="117">
        <f t="shared" si="10"/>
        <v>15.971499831927582</v>
      </c>
      <c r="H48" s="117">
        <f t="shared" si="10"/>
        <v>3.1684845843957588</v>
      </c>
      <c r="I48" s="117">
        <f t="shared" si="10"/>
        <v>4.7922668255703904</v>
      </c>
      <c r="J48" s="26"/>
    </row>
    <row r="49" spans="1:9" x14ac:dyDescent="0.25">
      <c r="A49" s="313" t="s">
        <v>159</v>
      </c>
      <c r="B49" s="314"/>
      <c r="C49" s="231" t="s">
        <v>153</v>
      </c>
      <c r="D49" s="240"/>
      <c r="E49" s="34"/>
      <c r="F49" s="34"/>
      <c r="G49" s="34"/>
      <c r="H49" s="34"/>
      <c r="I49" s="232"/>
    </row>
    <row r="50" spans="1:9" ht="24" customHeight="1" x14ac:dyDescent="0.25">
      <c r="A50" s="123" t="s">
        <v>154</v>
      </c>
      <c r="B50" s="83"/>
      <c r="C50" s="83"/>
      <c r="D50" s="233"/>
      <c r="E50" s="233"/>
      <c r="F50" s="233"/>
      <c r="G50" s="233"/>
      <c r="H50" s="233"/>
      <c r="I50" s="223"/>
    </row>
    <row r="51" spans="1:9" ht="15.75" x14ac:dyDescent="0.25">
      <c r="A51" s="241"/>
      <c r="B51" s="242"/>
    </row>
    <row r="52" spans="1:9" ht="15.75" x14ac:dyDescent="0.25">
      <c r="A52" s="241"/>
      <c r="B52" s="242"/>
    </row>
    <row r="53" spans="1:9" x14ac:dyDescent="0.25">
      <c r="E53" s="239"/>
      <c r="F53" s="239"/>
      <c r="G53" s="239"/>
      <c r="H53" s="239"/>
      <c r="I53" s="239"/>
    </row>
    <row r="55" spans="1:9" x14ac:dyDescent="0.25">
      <c r="E55" s="239"/>
      <c r="F55" s="239"/>
      <c r="G55" s="239"/>
      <c r="H55" s="239"/>
    </row>
  </sheetData>
  <mergeCells count="20">
    <mergeCell ref="A1:I2"/>
    <mergeCell ref="F3:I3"/>
    <mergeCell ref="A4:A6"/>
    <mergeCell ref="B4:I4"/>
    <mergeCell ref="B5:E5"/>
    <mergeCell ref="F5:F6"/>
    <mergeCell ref="G5:G6"/>
    <mergeCell ref="H5:H6"/>
    <mergeCell ref="I5:I6"/>
    <mergeCell ref="A49:B49"/>
    <mergeCell ref="A23:B23"/>
    <mergeCell ref="A28:I28"/>
    <mergeCell ref="F29:I29"/>
    <mergeCell ref="A30:A32"/>
    <mergeCell ref="B30:H30"/>
    <mergeCell ref="I30:I32"/>
    <mergeCell ref="B31:E31"/>
    <mergeCell ref="F31:F32"/>
    <mergeCell ref="G31:G32"/>
    <mergeCell ref="H31:H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3.1</vt:lpstr>
      <vt:lpstr>3.2</vt:lpstr>
      <vt:lpstr>3.3</vt:lpstr>
      <vt:lpstr>3.3 (A&amp;B)</vt:lpstr>
      <vt:lpstr> 3.4</vt:lpstr>
      <vt:lpstr>3.5</vt:lpstr>
      <vt:lpstr>3.6</vt:lpstr>
      <vt:lpstr>'3.5'!Print_Area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2025-03-27T12:00:19Z</dcterms:created>
  <dcterms:modified xsi:type="dcterms:W3CDTF">2025-03-27T12:04:18Z</dcterms:modified>
</cp:coreProperties>
</file>