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36EDEB5B-D21B-47B9-87E7-EB47EF04D7AE}" xr6:coauthVersionLast="36" xr6:coauthVersionMax="36" xr10:uidLastSave="{00000000-0000-0000-0000-000000000000}"/>
  <bookViews>
    <workbookView xWindow="0" yWindow="0" windowWidth="24000" windowHeight="9405" activeTab="3" xr2:uid="{7EAE06E3-8FC7-41B7-9CD4-DB3FB6FDAA4A}"/>
  </bookViews>
  <sheets>
    <sheet name="5.1" sheetId="1" r:id="rId1"/>
    <sheet name="5.2" sheetId="2" r:id="rId2"/>
    <sheet name="5.3" sheetId="3" r:id="rId3"/>
    <sheet name="5.4" sheetId="4" r:id="rId4"/>
  </sheets>
  <externalReferences>
    <externalReference r:id="rId5"/>
    <externalReference r:id="rId6"/>
    <externalReference r:id="rId7"/>
  </externalReferences>
  <definedNames>
    <definedName name="\I">#REF!</definedName>
    <definedName name="\P">#REF!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'[1]Conversion factors_1'!$B$5:$Q$5</definedName>
    <definedName name="ConversionFactors">OFFSET('[1]Conversion factors_1'!$B$6,0,0,100,16)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Print1">#REF!</definedName>
    <definedName name="RawData">'[1]Data in physical units_1'!$B$5:$BM$106</definedName>
    <definedName name="RawData2">'[1]Data in physical units_2'!$B$5:$BM$106</definedName>
    <definedName name="RawDataHeadings">'[1]Data in physical units_1'!$B$4:$BM$4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D19" i="4"/>
  <c r="C19" i="4"/>
  <c r="B19" i="4"/>
  <c r="E18" i="4"/>
  <c r="C18" i="4"/>
  <c r="B18" i="4"/>
  <c r="D17" i="4"/>
  <c r="D18" i="4" s="1"/>
  <c r="D16" i="4"/>
  <c r="F16" i="4" s="1"/>
  <c r="D15" i="4"/>
  <c r="F15" i="4" s="1"/>
  <c r="F14" i="4"/>
  <c r="D14" i="4"/>
  <c r="D13" i="4"/>
  <c r="F13" i="4" s="1"/>
  <c r="D12" i="4"/>
  <c r="F12" i="4" s="1"/>
  <c r="D11" i="4"/>
  <c r="F11" i="4" s="1"/>
  <c r="D10" i="4"/>
  <c r="F10" i="4" s="1"/>
  <c r="D9" i="4"/>
  <c r="F9" i="4" s="1"/>
  <c r="F8" i="4"/>
  <c r="D8" i="4"/>
  <c r="D7" i="4"/>
  <c r="F7" i="4" s="1"/>
  <c r="D6" i="4"/>
  <c r="F6" i="4" s="1"/>
  <c r="D5" i="4"/>
  <c r="F5" i="4" s="1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G19" i="2"/>
  <c r="D19" i="2"/>
  <c r="C19" i="2"/>
  <c r="B19" i="2"/>
  <c r="K18" i="2"/>
  <c r="K19" i="2" s="1"/>
  <c r="F18" i="2"/>
  <c r="F19" i="2" s="1"/>
  <c r="K17" i="2"/>
  <c r="F17" i="2"/>
  <c r="K16" i="2"/>
  <c r="F16" i="2"/>
  <c r="K15" i="2"/>
  <c r="F15" i="2"/>
  <c r="K14" i="2"/>
  <c r="F14" i="2"/>
  <c r="K13" i="2"/>
  <c r="F13" i="2"/>
  <c r="K12" i="2"/>
  <c r="F12" i="2"/>
  <c r="K11" i="2"/>
  <c r="F11" i="2"/>
  <c r="K10" i="2"/>
  <c r="F10" i="2"/>
  <c r="K9" i="2"/>
  <c r="F9" i="2"/>
  <c r="K8" i="2"/>
  <c r="F8" i="2"/>
  <c r="K7" i="2"/>
  <c r="F7" i="2"/>
  <c r="K6" i="2"/>
  <c r="F6" i="2"/>
  <c r="E17" i="1"/>
  <c r="D17" i="1"/>
  <c r="C17" i="1"/>
  <c r="B17" i="1"/>
  <c r="E15" i="1"/>
  <c r="E16" i="1" s="1"/>
  <c r="D15" i="1"/>
  <c r="D16" i="1" s="1"/>
  <c r="C15" i="1"/>
  <c r="C16" i="1" s="1"/>
  <c r="B15" i="1"/>
  <c r="B16" i="1" s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F17" i="4" l="1"/>
  <c r="F19" i="4" l="1"/>
  <c r="F18" i="4"/>
</calcChain>
</file>

<file path=xl/sharedStrings.xml><?xml version="1.0" encoding="utf-8"?>
<sst xmlns="http://schemas.openxmlformats.org/spreadsheetml/2006/main" count="128" uniqueCount="70">
  <si>
    <t>Table 5.1 : Yearwise Availability of Energy Resources</t>
  </si>
  <si>
    <t>Year</t>
  </si>
  <si>
    <t>Coal 
(Million Tonnes)</t>
  </si>
  <si>
    <t>Lignite
(Million Tonnes)</t>
  </si>
  <si>
    <t>Crude Oil (Million Tonnes)</t>
  </si>
  <si>
    <t>Natural Gas (Billion Cubic Metres)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</si>
  <si>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</si>
  <si>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</si>
  <si>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</si>
  <si>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</si>
  <si>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</si>
  <si>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</si>
  <si>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</si>
  <si>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2018-19 </t>
  </si>
  <si>
    <t>2019-20</t>
  </si>
  <si>
    <t>2020-21</t>
  </si>
  <si>
    <t>2021-22</t>
  </si>
  <si>
    <t>2022-23</t>
  </si>
  <si>
    <t>2023-24(P)</t>
  </si>
  <si>
    <t>Growth rate of 2023-24 over 2022-23(%)</t>
  </si>
  <si>
    <t>CAGR 2014-15 to 2023-24 (%)</t>
  </si>
  <si>
    <t xml:space="preserve">(P): Provisional  </t>
  </si>
  <si>
    <t>Note: Availability is defined as below:
Coal/lignite: Production+Import -Export- change in stocks (Figure for 2014-15 to 2022-23 stand modified due to correction in formula)
Natural gas:Net Production i.e. (Gross production -Flared - Losses) + Net imports</t>
  </si>
  <si>
    <t>Sources:</t>
  </si>
  <si>
    <t>1.   Ministry of Coal</t>
  </si>
  <si>
    <t>2.  Ministry of Petroleum &amp; Natural Gas</t>
  </si>
  <si>
    <t>3.  Central  Electricity  Authority</t>
  </si>
  <si>
    <t xml:space="preserve">Table   5.2  : Yearwise Availability of Coal and Lignite                                                           </t>
  </si>
  <si>
    <t xml:space="preserve">                                              ( Million Tonnes)</t>
  </si>
  <si>
    <t>Coal</t>
  </si>
  <si>
    <t>Lignite</t>
  </si>
  <si>
    <t>Production (Coking + Non-coking)</t>
  </si>
  <si>
    <t>Imports</t>
  </si>
  <si>
    <t>Exports</t>
  </si>
  <si>
    <t>Change of Vendible Stock (closing stock-Opening stock)</t>
  </si>
  <si>
    <t>Availability for Consumption*</t>
  </si>
  <si>
    <t>Production</t>
  </si>
  <si>
    <t>Availability for Consumption</t>
  </si>
  <si>
    <t>6=2+3-4-5</t>
  </si>
  <si>
    <t>11=7+8-9-10</t>
  </si>
  <si>
    <t>2018-19</t>
  </si>
  <si>
    <t>Growth rate of 2023-24  over 2022-23(%)</t>
  </si>
  <si>
    <t>-</t>
  </si>
  <si>
    <t>(P): Provisional</t>
  </si>
  <si>
    <t>Total may not tally due to rounding off</t>
  </si>
  <si>
    <t>Source :   Ministry of Coal</t>
  </si>
  <si>
    <t>Table  5.3 : Yearwise Availability of Crude Oil, Petroleum Products and Natural Gas.</t>
  </si>
  <si>
    <t>Crude Oil (Million Tonne)</t>
  </si>
  <si>
    <t>Petroleum Products (Million Tonne)</t>
  </si>
  <si>
    <t>Natural Gas (Billion Cubic Meter)*</t>
  </si>
  <si>
    <t>Net Imports</t>
  </si>
  <si>
    <t>Availability</t>
  </si>
  <si>
    <t xml:space="preserve"> Production</t>
  </si>
  <si>
    <t>4=2+3</t>
  </si>
  <si>
    <t>7=5+6</t>
  </si>
  <si>
    <t>10 = 8+9</t>
  </si>
  <si>
    <t xml:space="preserve"> * : Availability of natural gas is equal to indigenous net production (Gross production-Flared/Losses) + net imports</t>
  </si>
  <si>
    <t>(P): Provisional;</t>
  </si>
  <si>
    <t>Total may not tally due to rounding off.</t>
  </si>
  <si>
    <t xml:space="preserve">Source : Ministry of Petroleum &amp; Natural Gas.              </t>
  </si>
  <si>
    <t xml:space="preserve">Table 5.4 : Yearwise Availability of Electricity </t>
  </si>
  <si>
    <r>
      <t>(in Giga Watt hour = 10</t>
    </r>
    <r>
      <rPr>
        <b/>
        <vertAlign val="superscript"/>
        <sz val="9"/>
        <color indexed="8"/>
        <rFont val="Times New Roman"/>
        <family val="1"/>
      </rPr>
      <t>6</t>
    </r>
    <r>
      <rPr>
        <b/>
        <sz val="9"/>
        <color indexed="8"/>
        <rFont val="Times New Roman"/>
        <family val="1"/>
      </rPr>
      <t xml:space="preserve"> Kilo Watt hour)</t>
    </r>
  </si>
  <si>
    <t>Gross Electricity Generated from Utilities</t>
  </si>
  <si>
    <t>Consumption in Power Station Auxiliaries</t>
  </si>
  <si>
    <t>Net Electricity Generated from Utilities</t>
  </si>
  <si>
    <t>Purchases from Non-Utilities + Net Import from Other Countries</t>
  </si>
  <si>
    <t>Net Electricity Available for Supply</t>
  </si>
  <si>
    <t>4=2-3</t>
  </si>
  <si>
    <t>6=4+5</t>
  </si>
  <si>
    <t>Source:Central Electricity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</si>
</sst>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* #,##0.00_ ;_ * \-#,##0.00_ ;_ * &quot;-&quot;??_ ;_ @_ "/>
    <numFmt numFmtId="165" formatCode="0.00000"/>
    <numFmt numFmtId="166" formatCode="0.0%"/>
    <numFmt numFmtId="167" formatCode="_(* #,##0_);_(* \(#,##0\);_(* &quot;-&quot;??_);_(@_)"/>
    <numFmt numFmtId="168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i/>
      <sz val="9"/>
      <color rgb="FFFF0000"/>
      <name val="Arial"/>
      <family val="2"/>
    </font>
    <font>
      <b/>
      <sz val="14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4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top" wrapText="1"/>
    </xf>
    <xf numFmtId="164" fontId="4" fillId="4" borderId="4" xfId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2" fontId="6" fillId="4" borderId="5" xfId="1" applyNumberFormat="1" applyFont="1" applyFill="1" applyBorder="1" applyAlignment="1">
      <alignment horizontal="left"/>
    </xf>
    <xf numFmtId="2" fontId="7" fillId="4" borderId="5" xfId="1" applyNumberFormat="1" applyFont="1" applyFill="1" applyBorder="1" applyAlignment="1">
      <alignment horizontal="center"/>
    </xf>
    <xf numFmtId="4" fontId="6" fillId="0" borderId="0" xfId="1" applyNumberFormat="1" applyFont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4" fontId="6" fillId="3" borderId="0" xfId="1" applyNumberFormat="1" applyFont="1" applyFill="1" applyBorder="1" applyAlignment="1">
      <alignment horizontal="right"/>
    </xf>
    <xf numFmtId="2" fontId="8" fillId="3" borderId="0" xfId="0" applyNumberFormat="1" applyFont="1" applyFill="1" applyAlignment="1">
      <alignment horizontal="right" vertical="center"/>
    </xf>
    <xf numFmtId="4" fontId="6" fillId="3" borderId="0" xfId="0" applyNumberFormat="1" applyFont="1" applyFill="1"/>
    <xf numFmtId="43" fontId="6" fillId="3" borderId="0" xfId="1" applyNumberFormat="1" applyFont="1" applyFill="1" applyBorder="1" applyAlignment="1">
      <alignment horizontal="center"/>
    </xf>
    <xf numFmtId="2" fontId="0" fillId="3" borderId="0" xfId="0" applyNumberFormat="1" applyFill="1"/>
    <xf numFmtId="2" fontId="6" fillId="4" borderId="5" xfId="0" applyNumberFormat="1" applyFont="1" applyFill="1" applyBorder="1" applyAlignment="1">
      <alignment horizontal="left" vertical="center"/>
    </xf>
    <xf numFmtId="2" fontId="6" fillId="4" borderId="6" xfId="1" applyNumberFormat="1" applyFont="1" applyFill="1" applyBorder="1" applyAlignment="1">
      <alignment horizontal="left"/>
    </xf>
    <xf numFmtId="2" fontId="7" fillId="4" borderId="7" xfId="1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4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4" fillId="4" borderId="4" xfId="0" applyFont="1" applyFill="1" applyBorder="1" applyAlignment="1">
      <alignment horizontal="left" vertical="center" wrapText="1"/>
    </xf>
    <xf numFmtId="2" fontId="4" fillId="4" borderId="8" xfId="1" applyNumberFormat="1" applyFont="1" applyFill="1" applyBorder="1" applyAlignment="1">
      <alignment horizontal="center" vertical="center"/>
    </xf>
    <xf numFmtId="0" fontId="7" fillId="2" borderId="9" xfId="0" applyFont="1" applyFill="1" applyBorder="1"/>
    <xf numFmtId="0" fontId="7" fillId="2" borderId="10" xfId="0" applyFont="1" applyFill="1" applyBorder="1"/>
    <xf numFmtId="0" fontId="10" fillId="2" borderId="0" xfId="3" applyFont="1" applyFill="1"/>
    <xf numFmtId="0" fontId="10" fillId="2" borderId="7" xfId="3" applyFont="1" applyFill="1" applyBorder="1"/>
    <xf numFmtId="0" fontId="11" fillId="2" borderId="1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/>
    </xf>
    <xf numFmtId="0" fontId="12" fillId="2" borderId="0" xfId="0" applyFont="1" applyFill="1"/>
    <xf numFmtId="0" fontId="12" fillId="2" borderId="7" xfId="0" applyFont="1" applyFill="1" applyBorder="1"/>
    <xf numFmtId="0" fontId="13" fillId="2" borderId="11" xfId="0" applyFont="1" applyFill="1" applyBorder="1"/>
    <xf numFmtId="0" fontId="13" fillId="2" borderId="12" xfId="0" applyFont="1" applyFill="1" applyBorder="1"/>
    <xf numFmtId="0" fontId="12" fillId="2" borderId="13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166" fontId="0" fillId="0" borderId="0" xfId="2" applyNumberFormat="1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/>
    <xf numFmtId="0" fontId="14" fillId="2" borderId="13" xfId="0" applyFont="1" applyFill="1" applyBorder="1" applyAlignment="1">
      <alignment horizontal="right"/>
    </xf>
    <xf numFmtId="0" fontId="0" fillId="2" borderId="0" xfId="0" applyFill="1"/>
    <xf numFmtId="0" fontId="11" fillId="2" borderId="8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2" fontId="6" fillId="3" borderId="0" xfId="0" applyNumberFormat="1" applyFont="1" applyFill="1" applyAlignment="1">
      <alignment horizontal="right"/>
    </xf>
    <xf numFmtId="2" fontId="6" fillId="0" borderId="0" xfId="1" applyNumberFormat="1" applyFont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top"/>
    </xf>
    <xf numFmtId="2" fontId="16" fillId="4" borderId="15" xfId="4" quotePrefix="1" applyNumberFormat="1" applyFont="1" applyFill="1" applyBorder="1" applyAlignment="1">
      <alignment horizontal="left"/>
    </xf>
    <xf numFmtId="2" fontId="17" fillId="4" borderId="15" xfId="4" quotePrefix="1" applyNumberFormat="1" applyFont="1" applyFill="1" applyBorder="1" applyAlignment="1">
      <alignment horizontal="center"/>
    </xf>
    <xf numFmtId="2" fontId="16" fillId="4" borderId="5" xfId="4" quotePrefix="1" applyNumberFormat="1" applyFont="1" applyFill="1" applyBorder="1" applyAlignment="1">
      <alignment horizontal="left"/>
    </xf>
    <xf numFmtId="2" fontId="17" fillId="4" borderId="5" xfId="4" quotePrefix="1" applyNumberFormat="1" applyFont="1" applyFill="1" applyBorder="1" applyAlignment="1">
      <alignment horizontal="center"/>
    </xf>
    <xf numFmtId="2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2" fontId="8" fillId="4" borderId="5" xfId="4" quotePrefix="1" applyNumberFormat="1" applyFont="1" applyFill="1" applyBorder="1" applyAlignment="1">
      <alignment horizontal="left"/>
    </xf>
    <xf numFmtId="2" fontId="18" fillId="4" borderId="5" xfId="4" quotePrefix="1" applyNumberFormat="1" applyFont="1" applyFill="1" applyBorder="1" applyAlignment="1">
      <alignment horizontal="center"/>
    </xf>
    <xf numFmtId="2" fontId="4" fillId="0" borderId="0" xfId="1" applyNumberFormat="1" applyFont="1" applyBorder="1" applyAlignment="1">
      <alignment horizontal="center" vertical="center"/>
    </xf>
    <xf numFmtId="0" fontId="7" fillId="2" borderId="11" xfId="0" applyFont="1" applyFill="1" applyBorder="1"/>
    <xf numFmtId="0" fontId="6" fillId="2" borderId="0" xfId="0" applyFont="1" applyFill="1"/>
    <xf numFmtId="2" fontId="4" fillId="2" borderId="0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167" fontId="6" fillId="0" borderId="0" xfId="1" applyNumberFormat="1" applyFont="1" applyAlignment="1">
      <alignment horizontal="center"/>
    </xf>
    <xf numFmtId="0" fontId="7" fillId="2" borderId="0" xfId="0" applyFont="1" applyFill="1"/>
    <xf numFmtId="0" fontId="12" fillId="2" borderId="12" xfId="0" applyFont="1" applyFill="1" applyBorder="1" applyAlignment="1">
      <alignment vertical="center"/>
    </xf>
    <xf numFmtId="0" fontId="0" fillId="2" borderId="13" xfId="0" applyFill="1" applyBorder="1"/>
    <xf numFmtId="0" fontId="6" fillId="2" borderId="13" xfId="0" applyFont="1" applyFill="1" applyBorder="1"/>
    <xf numFmtId="167" fontId="6" fillId="2" borderId="13" xfId="1" applyNumberFormat="1" applyFont="1" applyFill="1" applyBorder="1" applyAlignment="1">
      <alignment horizontal="center"/>
    </xf>
    <xf numFmtId="0" fontId="0" fillId="2" borderId="8" xfId="0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168" fontId="0" fillId="0" borderId="0" xfId="0" applyNumberFormat="1"/>
    <xf numFmtId="0" fontId="2" fillId="0" borderId="0" xfId="0" applyFont="1"/>
    <xf numFmtId="4" fontId="4" fillId="4" borderId="4" xfId="1" applyNumberFormat="1" applyFont="1" applyFill="1" applyBorder="1" applyAlignment="1">
      <alignment horizontal="center" vertical="center"/>
    </xf>
    <xf numFmtId="167" fontId="7" fillId="2" borderId="11" xfId="1" applyNumberFormat="1" applyFont="1" applyFill="1" applyBorder="1" applyAlignment="1">
      <alignment horizontal="left" vertical="top"/>
    </xf>
    <xf numFmtId="167" fontId="6" fillId="2" borderId="10" xfId="1" applyNumberFormat="1" applyFont="1" applyFill="1" applyBorder="1" applyAlignment="1">
      <alignment wrapText="1"/>
    </xf>
    <xf numFmtId="167" fontId="6" fillId="2" borderId="14" xfId="1" applyNumberFormat="1" applyFont="1" applyFill="1" applyBorder="1" applyAlignment="1">
      <alignment wrapText="1"/>
    </xf>
    <xf numFmtId="167" fontId="7" fillId="2" borderId="11" xfId="1" applyNumberFormat="1" applyFont="1" applyFill="1" applyBorder="1" applyAlignment="1">
      <alignment horizontal="left"/>
    </xf>
    <xf numFmtId="167" fontId="7" fillId="2" borderId="0" xfId="1" applyNumberFormat="1" applyFont="1" applyFill="1" applyBorder="1" applyAlignment="1">
      <alignment horizontal="left"/>
    </xf>
    <xf numFmtId="167" fontId="6" fillId="2" borderId="0" xfId="1" applyNumberFormat="1" applyFont="1" applyFill="1" applyBorder="1" applyAlignment="1">
      <alignment horizontal="left" wrapText="1"/>
    </xf>
    <xf numFmtId="167" fontId="6" fillId="2" borderId="7" xfId="1" applyNumberFormat="1" applyFont="1" applyFill="1" applyBorder="1" applyAlignment="1">
      <alignment horizontal="left" wrapText="1"/>
    </xf>
    <xf numFmtId="4" fontId="4" fillId="2" borderId="13" xfId="1" applyNumberFormat="1" applyFont="1" applyFill="1" applyBorder="1" applyAlignment="1">
      <alignment horizontal="center" vertical="center"/>
    </xf>
    <xf numFmtId="4" fontId="4" fillId="2" borderId="8" xfId="1" applyNumberFormat="1" applyFont="1" applyFill="1" applyBorder="1" applyAlignment="1">
      <alignment horizontal="center" vertical="center"/>
    </xf>
    <xf numFmtId="167" fontId="6" fillId="0" borderId="0" xfId="1" applyNumberFormat="1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4" fillId="0" borderId="0" xfId="0" applyFont="1"/>
    <xf numFmtId="0" fontId="4" fillId="4" borderId="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6" fillId="4" borderId="5" xfId="1" applyNumberFormat="1" applyFont="1" applyFill="1" applyBorder="1" applyAlignment="1">
      <alignment horizontal="left"/>
    </xf>
    <xf numFmtId="3" fontId="7" fillId="4" borderId="5" xfId="1" applyNumberFormat="1" applyFont="1" applyFill="1" applyBorder="1" applyAlignment="1">
      <alignment horizontal="center"/>
    </xf>
    <xf numFmtId="0" fontId="6" fillId="3" borderId="0" xfId="0" applyFont="1" applyFill="1"/>
    <xf numFmtId="0" fontId="7" fillId="2" borderId="9" xfId="0" applyFont="1" applyFill="1" applyBorder="1"/>
    <xf numFmtId="0" fontId="0" fillId="2" borderId="10" xfId="0" applyFill="1" applyBorder="1"/>
    <xf numFmtId="0" fontId="0" fillId="2" borderId="14" xfId="0" applyFill="1" applyBorder="1"/>
  </cellXfs>
  <cellStyles count="5">
    <cellStyle name="Comma" xfId="1" builtinId="3"/>
    <cellStyle name="Comma 2 2" xfId="4" xr:uid="{97059B95-1D10-4BC3-B5BB-0E642F9831CA}"/>
    <cellStyle name="Normal" xfId="0" builtinId="0"/>
    <cellStyle name="Normal_XVII.1" xfId="3" xr:uid="{1B367FFE-4FD7-436D-BD58-4D984AF934B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F6">
            <v>638.93992600000001</v>
          </cell>
          <cell r="K6">
            <v>41.891019999999997</v>
          </cell>
        </row>
        <row r="7">
          <cell r="F7">
            <v>710.73548300000004</v>
          </cell>
          <cell r="K7">
            <v>45.942489999999999</v>
          </cell>
        </row>
        <row r="8">
          <cell r="F8">
            <v>737.96893999999998</v>
          </cell>
          <cell r="K8">
            <v>43.903330000000004</v>
          </cell>
        </row>
        <row r="9">
          <cell r="F9">
            <v>821.84841999999992</v>
          </cell>
          <cell r="K9">
            <v>46.951789999999995</v>
          </cell>
        </row>
        <row r="10">
          <cell r="F10">
            <v>835.63207499999999</v>
          </cell>
          <cell r="K10">
            <v>42.209539999999997</v>
          </cell>
        </row>
        <row r="11">
          <cell r="F11">
            <v>836.4573989999999</v>
          </cell>
          <cell r="K11">
            <v>43.169739999999997</v>
          </cell>
        </row>
        <row r="12">
          <cell r="F12">
            <v>896.06101899999999</v>
          </cell>
          <cell r="K12">
            <v>46.323</v>
          </cell>
        </row>
        <row r="13">
          <cell r="F13">
            <v>967.15563899999984</v>
          </cell>
          <cell r="K13">
            <v>45.761430000000004</v>
          </cell>
        </row>
        <row r="14">
          <cell r="F14">
            <v>954.58881099999996</v>
          </cell>
          <cell r="K14">
            <v>42.234589999999997</v>
          </cell>
        </row>
        <row r="15">
          <cell r="F15">
            <v>900.76092699999992</v>
          </cell>
          <cell r="K15">
            <v>38.240470000000002</v>
          </cell>
        </row>
        <row r="16">
          <cell r="F16">
            <v>1025.6796174570002</v>
          </cell>
          <cell r="K16">
            <v>49.078322985999989</v>
          </cell>
        </row>
        <row r="17">
          <cell r="F17">
            <v>1114.1778885069998</v>
          </cell>
          <cell r="K17">
            <v>45.551732974000004</v>
          </cell>
        </row>
        <row r="18">
          <cell r="F18">
            <v>1236.4820007599999</v>
          </cell>
          <cell r="K18">
            <v>42.644498842000004</v>
          </cell>
        </row>
      </sheetData>
      <sheetData sheetId="28">
        <row r="6">
          <cell r="D6">
            <v>209.819154097221</v>
          </cell>
          <cell r="J6">
            <v>64.559593624870203</v>
          </cell>
        </row>
        <row r="7">
          <cell r="D7">
            <v>222.65524788938001</v>
          </cell>
          <cell r="J7">
            <v>57.187869539818522</v>
          </cell>
        </row>
        <row r="8">
          <cell r="D8">
            <v>227.026642783375</v>
          </cell>
          <cell r="J8">
            <v>52.37169480227692</v>
          </cell>
        </row>
        <row r="9">
          <cell r="D9">
            <v>226.89585454402393</v>
          </cell>
          <cell r="J9">
            <v>51.295724815330331</v>
          </cell>
        </row>
        <row r="10">
          <cell r="D10">
            <v>239.79224373136341</v>
          </cell>
          <cell r="J10">
            <v>52.512855157442317</v>
          </cell>
        </row>
        <row r="11">
          <cell r="D11">
            <v>249.94085853023483</v>
          </cell>
          <cell r="J11">
            <v>55.697915618968182</v>
          </cell>
        </row>
        <row r="12">
          <cell r="D12">
            <v>256.11712503083118</v>
          </cell>
          <cell r="J12">
            <v>59.170156466006873</v>
          </cell>
        </row>
        <row r="13">
          <cell r="D13">
            <v>260.70086002892339</v>
          </cell>
          <cell r="J13">
            <v>60.794386988931507</v>
          </cell>
        </row>
        <row r="14">
          <cell r="D14">
            <v>259.12441751568417</v>
          </cell>
          <cell r="J14">
            <v>64.143456871903439</v>
          </cell>
        </row>
        <row r="15">
          <cell r="D15">
            <v>226.95494994549045</v>
          </cell>
          <cell r="J15">
            <v>60.815431725589455</v>
          </cell>
        </row>
        <row r="16">
          <cell r="D16">
            <v>242.07234667656161</v>
          </cell>
          <cell r="J16">
            <v>64.144375151801611</v>
          </cell>
        </row>
        <row r="17">
          <cell r="D17">
            <v>261.87949077744707</v>
          </cell>
          <cell r="J17">
            <v>59.952072262727</v>
          </cell>
        </row>
        <row r="18">
          <cell r="D18">
            <v>263.6180722594259</v>
          </cell>
          <cell r="J18">
            <v>67.472776116758794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5869-F880-44E3-B58A-B63866382D11}">
  <sheetPr>
    <tabColor rgb="FF00B050"/>
  </sheetPr>
  <dimension ref="A1:N26"/>
  <sheetViews>
    <sheetView showGridLines="0" workbookViewId="0">
      <selection activeCell="E12" sqref="E12"/>
    </sheetView>
  </sheetViews>
  <sheetFormatPr defaultRowHeight="15" x14ac:dyDescent="0.25"/>
  <cols>
    <col min="1" max="1" width="15.28515625" customWidth="1"/>
    <col min="2" max="2" width="16.42578125" customWidth="1"/>
    <col min="3" max="3" width="15.140625" customWidth="1"/>
    <col min="4" max="4" width="16.42578125" customWidth="1"/>
    <col min="5" max="5" width="14.140625" customWidth="1"/>
  </cols>
  <sheetData>
    <row r="1" spans="1:14" ht="27" customHeight="1" x14ac:dyDescent="0.25">
      <c r="A1" s="1" t="s">
        <v>0</v>
      </c>
      <c r="B1" s="2"/>
      <c r="C1" s="2"/>
      <c r="D1" s="2"/>
      <c r="E1" s="3"/>
      <c r="H1" s="4"/>
      <c r="I1" s="4"/>
      <c r="J1" s="4"/>
      <c r="K1" s="4"/>
      <c r="L1" s="4"/>
      <c r="M1" s="4"/>
      <c r="N1" s="4"/>
    </row>
    <row r="2" spans="1:14" ht="38.25" x14ac:dyDescent="0.2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H2" s="4"/>
      <c r="I2" s="4"/>
      <c r="J2" s="4"/>
      <c r="K2" s="4"/>
      <c r="L2" s="4"/>
      <c r="M2" s="4"/>
      <c r="N2" s="4"/>
    </row>
    <row r="3" spans="1:14" hidden="1" x14ac:dyDescent="0.25">
      <c r="A3" s="9" t="s">
        <v>6</v>
      </c>
      <c r="B3" s="10">
        <f>'[1]5.2'!F6</f>
        <v>638.93992600000001</v>
      </c>
      <c r="C3" s="10">
        <f>'[1]5.2'!K6</f>
        <v>41.891019999999997</v>
      </c>
      <c r="D3" s="10">
        <f>'[1]5.3'!D6</f>
        <v>209.819154097221</v>
      </c>
      <c r="E3" s="10">
        <f>'[1]5.3'!J6</f>
        <v>64.559593624870203</v>
      </c>
      <c r="F3" s="4"/>
      <c r="H3" s="4"/>
      <c r="I3" s="4"/>
      <c r="J3" s="4"/>
      <c r="K3" s="4"/>
      <c r="L3" s="4"/>
      <c r="M3" s="4"/>
      <c r="N3" s="4"/>
    </row>
    <row r="4" spans="1:14" hidden="1" x14ac:dyDescent="0.25">
      <c r="A4" s="9" t="s">
        <v>7</v>
      </c>
      <c r="B4" s="10">
        <f>'[1]5.2'!F7</f>
        <v>710.73548300000004</v>
      </c>
      <c r="C4" s="10">
        <f>'[1]5.2'!K7</f>
        <v>45.942489999999999</v>
      </c>
      <c r="D4" s="10">
        <f>'[1]5.3'!D7</f>
        <v>222.65524788938001</v>
      </c>
      <c r="E4" s="10">
        <f>'[1]5.3'!J7</f>
        <v>57.187869539818522</v>
      </c>
      <c r="F4" s="11"/>
      <c r="H4" s="4"/>
      <c r="I4" s="12"/>
      <c r="J4" s="13"/>
      <c r="K4" s="4"/>
      <c r="L4" s="14"/>
      <c r="M4" s="15"/>
      <c r="N4" s="16"/>
    </row>
    <row r="5" spans="1:14" hidden="1" x14ac:dyDescent="0.25">
      <c r="A5" s="9" t="s">
        <v>8</v>
      </c>
      <c r="B5" s="10">
        <f>'[1]5.2'!F8</f>
        <v>737.96893999999998</v>
      </c>
      <c r="C5" s="10">
        <f>'[1]5.2'!K8</f>
        <v>43.903330000000004</v>
      </c>
      <c r="D5" s="10">
        <f>'[1]5.3'!D8</f>
        <v>227.026642783375</v>
      </c>
      <c r="E5" s="10">
        <f>'[1]5.3'!J8</f>
        <v>52.37169480227692</v>
      </c>
      <c r="F5" s="11"/>
      <c r="L5" s="14"/>
      <c r="M5" s="15"/>
      <c r="N5" s="16"/>
    </row>
    <row r="6" spans="1:14" x14ac:dyDescent="0.25">
      <c r="A6" s="9" t="s">
        <v>9</v>
      </c>
      <c r="B6" s="10">
        <f>'[1]5.2'!F9</f>
        <v>821.84841999999992</v>
      </c>
      <c r="C6" s="10">
        <f>'[1]5.2'!K9</f>
        <v>46.951789999999995</v>
      </c>
      <c r="D6" s="10">
        <f>'[1]5.3'!D9</f>
        <v>226.89585454402393</v>
      </c>
      <c r="E6" s="10">
        <f>'[1]5.3'!J9</f>
        <v>51.295724815330331</v>
      </c>
      <c r="F6" s="11"/>
      <c r="L6" s="14"/>
      <c r="M6" s="15"/>
      <c r="N6" s="16"/>
    </row>
    <row r="7" spans="1:14" x14ac:dyDescent="0.25">
      <c r="A7" s="9" t="s">
        <v>10</v>
      </c>
      <c r="B7" s="10">
        <f>'[1]5.2'!F10</f>
        <v>835.63207499999999</v>
      </c>
      <c r="C7" s="10">
        <f>'[1]5.2'!K10</f>
        <v>42.209539999999997</v>
      </c>
      <c r="D7" s="10">
        <f>'[1]5.3'!D10</f>
        <v>239.79224373136341</v>
      </c>
      <c r="E7" s="10">
        <f>'[1]5.3'!J10</f>
        <v>52.512855157442317</v>
      </c>
      <c r="F7" s="11"/>
      <c r="H7" s="17"/>
      <c r="I7" s="12"/>
      <c r="J7" s="13"/>
      <c r="K7" s="4"/>
      <c r="L7" s="14"/>
      <c r="M7" s="15"/>
      <c r="N7" s="16"/>
    </row>
    <row r="8" spans="1:14" x14ac:dyDescent="0.25">
      <c r="A8" s="9" t="s">
        <v>11</v>
      </c>
      <c r="B8" s="10">
        <f>'[1]5.2'!F11</f>
        <v>836.4573989999999</v>
      </c>
      <c r="C8" s="10">
        <f>'[1]5.2'!K11</f>
        <v>43.169739999999997</v>
      </c>
      <c r="D8" s="10">
        <f>'[1]5.3'!D11</f>
        <v>249.94085853023483</v>
      </c>
      <c r="E8" s="10">
        <f>'[1]5.3'!J11</f>
        <v>55.697915618968182</v>
      </c>
      <c r="F8" s="4"/>
      <c r="G8" s="4"/>
      <c r="H8" s="4"/>
      <c r="I8" s="4"/>
      <c r="J8" s="4"/>
      <c r="K8" s="4"/>
      <c r="L8" s="4"/>
      <c r="M8" s="4"/>
      <c r="N8" s="16"/>
    </row>
    <row r="9" spans="1:14" x14ac:dyDescent="0.25">
      <c r="A9" s="9" t="s">
        <v>12</v>
      </c>
      <c r="B9" s="10">
        <f>'[1]5.2'!F12</f>
        <v>896.06101899999999</v>
      </c>
      <c r="C9" s="10">
        <f>'[1]5.2'!K12</f>
        <v>46.323</v>
      </c>
      <c r="D9" s="10">
        <f>'[1]5.3'!D12</f>
        <v>256.11712503083118</v>
      </c>
      <c r="E9" s="10">
        <f>'[1]5.3'!J12</f>
        <v>59.170156466006873</v>
      </c>
      <c r="F9" s="11"/>
      <c r="H9" s="17"/>
      <c r="I9" s="12"/>
      <c r="J9" s="13"/>
      <c r="K9" s="4"/>
      <c r="L9" s="14"/>
      <c r="M9" s="15"/>
      <c r="N9" s="16"/>
    </row>
    <row r="10" spans="1:14" x14ac:dyDescent="0.25">
      <c r="A10" s="9" t="s">
        <v>13</v>
      </c>
      <c r="B10" s="10">
        <f>'[1]5.2'!F13</f>
        <v>967.15563899999984</v>
      </c>
      <c r="C10" s="10">
        <f>'[1]5.2'!K13</f>
        <v>45.761430000000004</v>
      </c>
      <c r="D10" s="10">
        <f>'[1]5.3'!D13</f>
        <v>260.70086002892339</v>
      </c>
      <c r="E10" s="10">
        <f>'[1]5.3'!J13</f>
        <v>60.794386988931507</v>
      </c>
      <c r="F10" s="11"/>
      <c r="H10" s="17"/>
      <c r="I10" s="4"/>
      <c r="J10" s="13"/>
      <c r="K10" s="4"/>
      <c r="L10" s="14"/>
      <c r="M10" s="15"/>
      <c r="N10" s="16"/>
    </row>
    <row r="11" spans="1:14" x14ac:dyDescent="0.25">
      <c r="A11" s="9" t="s">
        <v>14</v>
      </c>
      <c r="B11" s="10">
        <f>'[1]5.2'!F14</f>
        <v>954.58881099999996</v>
      </c>
      <c r="C11" s="10">
        <f>'[1]5.2'!K14</f>
        <v>42.234589999999997</v>
      </c>
      <c r="D11" s="10">
        <f>'[1]5.3'!D14</f>
        <v>259.12441751568417</v>
      </c>
      <c r="E11" s="10">
        <f>'[1]5.3'!J14</f>
        <v>64.143456871903439</v>
      </c>
      <c r="F11" s="11"/>
      <c r="H11" s="17"/>
      <c r="I11" s="4"/>
      <c r="J11" s="13"/>
      <c r="K11" s="4"/>
      <c r="L11" s="14"/>
      <c r="M11" s="15"/>
      <c r="N11" s="16"/>
    </row>
    <row r="12" spans="1:14" x14ac:dyDescent="0.25">
      <c r="A12" s="18" t="s">
        <v>15</v>
      </c>
      <c r="B12" s="10">
        <f>'[1]5.2'!F15</f>
        <v>900.76092699999992</v>
      </c>
      <c r="C12" s="10">
        <f>'[1]5.2'!K15</f>
        <v>38.240470000000002</v>
      </c>
      <c r="D12" s="10">
        <f>'[1]5.3'!D15</f>
        <v>226.95494994549045</v>
      </c>
      <c r="E12" s="10">
        <f>'[1]5.3'!J15</f>
        <v>60.815431725589455</v>
      </c>
      <c r="F12" s="11"/>
      <c r="H12" s="17"/>
      <c r="I12" s="4"/>
      <c r="J12" s="13"/>
      <c r="K12" s="4"/>
      <c r="L12" s="14"/>
      <c r="M12" s="15"/>
      <c r="N12" s="16"/>
    </row>
    <row r="13" spans="1:14" x14ac:dyDescent="0.25">
      <c r="A13" s="9" t="s">
        <v>16</v>
      </c>
      <c r="B13" s="10">
        <f>'[1]5.2'!F16</f>
        <v>1025.6796174570002</v>
      </c>
      <c r="C13" s="10">
        <f>'[1]5.2'!K16</f>
        <v>49.078322985999989</v>
      </c>
      <c r="D13" s="10">
        <f>'[1]5.3'!D16</f>
        <v>242.07234667656161</v>
      </c>
      <c r="E13" s="10">
        <f>'[1]5.3'!J16</f>
        <v>64.144375151801611</v>
      </c>
      <c r="F13" s="11"/>
      <c r="H13" s="17"/>
      <c r="I13" s="4"/>
      <c r="J13" s="13"/>
      <c r="K13" s="4"/>
      <c r="L13" s="14"/>
      <c r="M13" s="15"/>
      <c r="N13" s="16"/>
    </row>
    <row r="14" spans="1:14" x14ac:dyDescent="0.25">
      <c r="A14" s="9" t="s">
        <v>17</v>
      </c>
      <c r="B14" s="10">
        <f>'[1]5.2'!F17</f>
        <v>1114.1778885069998</v>
      </c>
      <c r="C14" s="10">
        <f>'[1]5.2'!K17</f>
        <v>45.551732974000004</v>
      </c>
      <c r="D14" s="10">
        <f>'[1]5.3'!D17</f>
        <v>261.87949077744707</v>
      </c>
      <c r="E14" s="10">
        <f>'[1]5.3'!J17</f>
        <v>59.952072262727</v>
      </c>
      <c r="F14" s="11"/>
      <c r="H14" s="17"/>
      <c r="I14" s="4"/>
      <c r="J14" s="13"/>
      <c r="K14" s="4"/>
      <c r="L14" s="14"/>
      <c r="M14" s="15"/>
      <c r="N14" s="16"/>
    </row>
    <row r="15" spans="1:14" x14ac:dyDescent="0.25">
      <c r="A15" s="19" t="s">
        <v>18</v>
      </c>
      <c r="B15" s="20">
        <f>'[1]5.2'!F18</f>
        <v>1236.4820007599999</v>
      </c>
      <c r="C15" s="10">
        <f>'[1]5.2'!K18</f>
        <v>42.644498842000004</v>
      </c>
      <c r="D15" s="10">
        <f>'[1]5.3'!D18</f>
        <v>263.6180722594259</v>
      </c>
      <c r="E15" s="10">
        <f>'[1]5.3'!J18</f>
        <v>67.472776116758794</v>
      </c>
      <c r="F15" s="11"/>
      <c r="H15" s="17"/>
      <c r="I15" s="4"/>
      <c r="J15" s="13"/>
      <c r="K15" s="4"/>
      <c r="L15" s="14"/>
      <c r="M15" s="15"/>
      <c r="N15" s="16"/>
    </row>
    <row r="16" spans="1:14" ht="42.75" customHeight="1" x14ac:dyDescent="0.25">
      <c r="A16" s="21" t="s">
        <v>19</v>
      </c>
      <c r="B16" s="22">
        <f>(B15-B14)/B14*100</f>
        <v>10.977072289317086</v>
      </c>
      <c r="C16" s="22">
        <f t="shared" ref="C16:E16" si="0">(C15-C14)/C14*100</f>
        <v>-6.3822689987654018</v>
      </c>
      <c r="D16" s="22">
        <f t="shared" si="0"/>
        <v>0.66388607859953586</v>
      </c>
      <c r="E16" s="22">
        <f t="shared" si="0"/>
        <v>12.544526936573492</v>
      </c>
      <c r="G16" s="23"/>
      <c r="H16" s="17"/>
      <c r="I16" s="4"/>
      <c r="J16" s="4"/>
      <c r="K16" s="4"/>
      <c r="L16" s="4"/>
      <c r="M16" s="4"/>
      <c r="N16" s="4"/>
    </row>
    <row r="17" spans="1:5" ht="32.25" customHeight="1" x14ac:dyDescent="0.25">
      <c r="A17" s="24" t="s">
        <v>20</v>
      </c>
      <c r="B17" s="25">
        <f>((B15/B6)^(1/9)-1)*100</f>
        <v>4.6431187905925153</v>
      </c>
      <c r="C17" s="25">
        <f t="shared" ref="C17:E17" si="1">((C15/C6)^(1/9)-1)*100</f>
        <v>-1.063449945249717</v>
      </c>
      <c r="D17" s="25">
        <f t="shared" si="1"/>
        <v>1.6807487064498305</v>
      </c>
      <c r="E17" s="25">
        <f t="shared" si="1"/>
        <v>3.0925993197794321</v>
      </c>
    </row>
    <row r="18" spans="1:5" x14ac:dyDescent="0.25">
      <c r="A18" s="26" t="s">
        <v>21</v>
      </c>
      <c r="B18" s="27"/>
      <c r="C18" s="27"/>
      <c r="D18" s="28"/>
      <c r="E18" s="29"/>
    </row>
    <row r="19" spans="1:5" ht="57.75" customHeight="1" x14ac:dyDescent="0.25">
      <c r="A19" s="30" t="s">
        <v>22</v>
      </c>
      <c r="B19" s="31"/>
      <c r="C19" s="31"/>
      <c r="D19" s="31"/>
      <c r="E19" s="32"/>
    </row>
    <row r="20" spans="1:5" x14ac:dyDescent="0.25">
      <c r="A20" s="33" t="s">
        <v>23</v>
      </c>
      <c r="B20" s="34" t="s">
        <v>24</v>
      </c>
      <c r="C20" s="34"/>
      <c r="D20" s="34"/>
      <c r="E20" s="35"/>
    </row>
    <row r="21" spans="1:5" x14ac:dyDescent="0.25">
      <c r="A21" s="36"/>
      <c r="B21" s="34" t="s">
        <v>25</v>
      </c>
      <c r="C21" s="34"/>
      <c r="D21" s="34"/>
      <c r="E21" s="35"/>
    </row>
    <row r="22" spans="1:5" ht="15.75" customHeight="1" x14ac:dyDescent="0.25">
      <c r="A22" s="37"/>
      <c r="B22" s="38" t="s">
        <v>26</v>
      </c>
      <c r="C22" s="38"/>
      <c r="D22" s="38"/>
      <c r="E22" s="39"/>
    </row>
    <row r="25" spans="1:5" ht="15" customHeight="1" x14ac:dyDescent="0.25">
      <c r="B25" s="40"/>
    </row>
    <row r="26" spans="1:5" ht="15" customHeight="1" x14ac:dyDescent="0.25"/>
  </sheetData>
  <mergeCells count="6">
    <mergeCell ref="A1:E1"/>
    <mergeCell ref="A18:C18"/>
    <mergeCell ref="A19:E19"/>
    <mergeCell ref="B20:E20"/>
    <mergeCell ref="B21:E21"/>
    <mergeCell ref="B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E0D6-2DBF-47CC-95B7-34D8B36666A4}">
  <sheetPr>
    <tabColor rgb="FF00B050"/>
  </sheetPr>
  <dimension ref="A1:Q24"/>
  <sheetViews>
    <sheetView showGridLines="0" workbookViewId="0">
      <selection activeCell="K14" sqref="K14"/>
    </sheetView>
  </sheetViews>
  <sheetFormatPr defaultRowHeight="15" x14ac:dyDescent="0.25"/>
  <cols>
    <col min="1" max="1" width="13.5703125" customWidth="1"/>
    <col min="2" max="2" width="11.7109375" customWidth="1"/>
    <col min="3" max="3" width="8.5703125" customWidth="1"/>
    <col min="4" max="4" width="9" customWidth="1"/>
    <col min="5" max="5" width="13.28515625" customWidth="1"/>
    <col min="6" max="6" width="12.28515625" customWidth="1"/>
    <col min="7" max="7" width="10.42578125" customWidth="1"/>
    <col min="8" max="8" width="8.7109375" customWidth="1"/>
    <col min="9" max="9" width="8.85546875" customWidth="1"/>
    <col min="10" max="10" width="13.5703125" bestFit="1" customWidth="1"/>
    <col min="11" max="11" width="16.28515625" customWidth="1"/>
    <col min="16" max="16" width="12" customWidth="1"/>
    <col min="17" max="17" width="11.7109375" customWidth="1"/>
  </cols>
  <sheetData>
    <row r="1" spans="1:17" ht="17.25" customHeight="1" x14ac:dyDescent="0.25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7" ht="15.75" x14ac:dyDescent="0.25">
      <c r="A2" s="44"/>
      <c r="B2" s="45"/>
      <c r="C2" s="45"/>
      <c r="D2" s="45"/>
      <c r="E2" s="45"/>
      <c r="F2" s="46"/>
      <c r="G2" s="46"/>
      <c r="H2" s="46"/>
      <c r="I2" s="46"/>
      <c r="J2" s="46"/>
      <c r="K2" s="47" t="s">
        <v>28</v>
      </c>
      <c r="P2" s="48"/>
    </row>
    <row r="3" spans="1:17" x14ac:dyDescent="0.25">
      <c r="A3" s="49" t="s">
        <v>1</v>
      </c>
      <c r="B3" s="50" t="s">
        <v>29</v>
      </c>
      <c r="C3" s="51"/>
      <c r="D3" s="51"/>
      <c r="E3" s="51"/>
      <c r="F3" s="52"/>
      <c r="G3" s="50" t="s">
        <v>30</v>
      </c>
      <c r="H3" s="53"/>
      <c r="I3" s="53"/>
      <c r="J3" s="53"/>
      <c r="K3" s="54"/>
    </row>
    <row r="4" spans="1:17" ht="60" customHeight="1" x14ac:dyDescent="0.25">
      <c r="A4" s="55"/>
      <c r="B4" s="56" t="s">
        <v>31</v>
      </c>
      <c r="C4" s="57" t="s">
        <v>32</v>
      </c>
      <c r="D4" s="57" t="s">
        <v>33</v>
      </c>
      <c r="E4" s="58" t="s">
        <v>34</v>
      </c>
      <c r="F4" s="56" t="s">
        <v>35</v>
      </c>
      <c r="G4" s="57" t="s">
        <v>36</v>
      </c>
      <c r="H4" s="57" t="s">
        <v>32</v>
      </c>
      <c r="I4" s="57" t="s">
        <v>33</v>
      </c>
      <c r="J4" s="58" t="s">
        <v>34</v>
      </c>
      <c r="K4" s="57" t="s">
        <v>37</v>
      </c>
      <c r="P4" s="59"/>
      <c r="Q4" s="59"/>
    </row>
    <row r="5" spans="1:17" x14ac:dyDescent="0.25">
      <c r="A5" s="60">
        <v>1</v>
      </c>
      <c r="B5" s="60">
        <v>2</v>
      </c>
      <c r="C5" s="60">
        <v>3</v>
      </c>
      <c r="D5" s="60">
        <v>4</v>
      </c>
      <c r="E5" s="61">
        <v>5</v>
      </c>
      <c r="F5" s="61" t="s">
        <v>38</v>
      </c>
      <c r="G5" s="60">
        <v>7</v>
      </c>
      <c r="H5" s="60">
        <v>8</v>
      </c>
      <c r="I5" s="60">
        <v>9</v>
      </c>
      <c r="J5" s="60">
        <v>10</v>
      </c>
      <c r="K5" s="60" t="s">
        <v>39</v>
      </c>
      <c r="L5" s="62"/>
      <c r="P5" s="63"/>
      <c r="Q5" s="64"/>
    </row>
    <row r="6" spans="1:17" hidden="1" x14ac:dyDescent="0.25">
      <c r="A6" s="65" t="s">
        <v>6</v>
      </c>
      <c r="B6" s="66">
        <v>539.95000000000005</v>
      </c>
      <c r="C6" s="66">
        <v>102.85262600000003</v>
      </c>
      <c r="D6" s="66">
        <v>2.0146999999999995</v>
      </c>
      <c r="E6" s="66">
        <v>1.8480000000000132</v>
      </c>
      <c r="F6" s="66">
        <f>B6+C6-D6-E6</f>
        <v>638.93992600000001</v>
      </c>
      <c r="G6" s="66">
        <v>42.332000000000001</v>
      </c>
      <c r="H6" s="66">
        <v>2.0000000000000002E-5</v>
      </c>
      <c r="I6" s="66">
        <v>0</v>
      </c>
      <c r="J6" s="66">
        <v>0.44099999999999995</v>
      </c>
      <c r="K6" s="66">
        <f>G6+H6-I6-J6</f>
        <v>41.891019999999997</v>
      </c>
      <c r="L6" s="62"/>
      <c r="P6" s="63"/>
      <c r="Q6" s="64"/>
    </row>
    <row r="7" spans="1:17" hidden="1" x14ac:dyDescent="0.25">
      <c r="A7" s="67" t="s">
        <v>7</v>
      </c>
      <c r="B7" s="68">
        <v>556.40200000000004</v>
      </c>
      <c r="C7" s="68">
        <v>145.78544500000001</v>
      </c>
      <c r="D7" s="68">
        <v>2.4429620000000001</v>
      </c>
      <c r="E7" s="68">
        <v>-10.991000000000007</v>
      </c>
      <c r="F7" s="68">
        <f t="shared" ref="F7:F18" si="0">B7+C7-D7-E7</f>
        <v>710.73548300000004</v>
      </c>
      <c r="G7" s="68">
        <v>46.453000000000003</v>
      </c>
      <c r="H7" s="68">
        <v>5.5000000000000003E-4</v>
      </c>
      <c r="I7" s="68">
        <v>6.9059999999999996E-2</v>
      </c>
      <c r="J7" s="68">
        <v>0.44200000000000017</v>
      </c>
      <c r="K7" s="68">
        <f t="shared" ref="K7:K18" si="1">G7+H7-I7-J7</f>
        <v>45.942489999999999</v>
      </c>
      <c r="L7" s="62"/>
      <c r="M7" s="69"/>
      <c r="N7" s="69"/>
      <c r="P7" s="63"/>
      <c r="Q7" s="64"/>
    </row>
    <row r="8" spans="1:17" hidden="1" x14ac:dyDescent="0.25">
      <c r="A8" s="67" t="s">
        <v>8</v>
      </c>
      <c r="B8" s="68">
        <v>565.76499999999999</v>
      </c>
      <c r="C8" s="68">
        <v>166.85702300000003</v>
      </c>
      <c r="D8" s="68">
        <v>2.1880830000000002</v>
      </c>
      <c r="E8" s="68">
        <v>-7.5349999999999966</v>
      </c>
      <c r="F8" s="68">
        <f t="shared" si="0"/>
        <v>737.96893999999998</v>
      </c>
      <c r="G8" s="68">
        <v>44.271000000000001</v>
      </c>
      <c r="H8" s="68">
        <v>1.2700000000000001E-3</v>
      </c>
      <c r="I8" s="68">
        <v>1.9400000000000001E-3</v>
      </c>
      <c r="J8" s="68">
        <v>0.36699999999999999</v>
      </c>
      <c r="K8" s="68">
        <f t="shared" si="1"/>
        <v>43.903330000000004</v>
      </c>
      <c r="L8" s="62"/>
      <c r="M8" s="69"/>
      <c r="N8" s="69"/>
      <c r="P8" s="70"/>
      <c r="Q8" s="70"/>
    </row>
    <row r="9" spans="1:17" x14ac:dyDescent="0.25">
      <c r="A9" s="67" t="s">
        <v>9</v>
      </c>
      <c r="B9" s="68">
        <v>609.17899999999997</v>
      </c>
      <c r="C9" s="68">
        <v>217.78279499999999</v>
      </c>
      <c r="D9" s="68">
        <v>1.238375</v>
      </c>
      <c r="E9" s="68">
        <v>3.875</v>
      </c>
      <c r="F9" s="68">
        <f t="shared" si="0"/>
        <v>821.84841999999992</v>
      </c>
      <c r="G9" s="68">
        <v>48.27</v>
      </c>
      <c r="H9" s="68">
        <v>6.4000000000000005E-4</v>
      </c>
      <c r="I9" s="68">
        <v>2.8500000000000001E-3</v>
      </c>
      <c r="J9" s="68">
        <v>1.3160000000000001</v>
      </c>
      <c r="K9" s="68">
        <f t="shared" si="1"/>
        <v>46.951789999999995</v>
      </c>
      <c r="L9" s="62"/>
      <c r="M9" s="69"/>
      <c r="N9" s="69"/>
      <c r="P9" s="70"/>
      <c r="Q9" s="70"/>
    </row>
    <row r="10" spans="1:17" x14ac:dyDescent="0.25">
      <c r="A10" s="67" t="s">
        <v>10</v>
      </c>
      <c r="B10" s="68">
        <v>639.23</v>
      </c>
      <c r="C10" s="68">
        <v>203.94926100000001</v>
      </c>
      <c r="D10" s="68">
        <v>1.575186</v>
      </c>
      <c r="E10" s="68">
        <v>5.9720000000000013</v>
      </c>
      <c r="F10" s="68">
        <f t="shared" si="0"/>
        <v>835.63207499999999</v>
      </c>
      <c r="G10" s="68">
        <v>43.841999999999999</v>
      </c>
      <c r="H10" s="68">
        <v>1.0499999999999999E-3</v>
      </c>
      <c r="I10" s="68">
        <v>5.1000000000000004E-4</v>
      </c>
      <c r="J10" s="68">
        <v>1.633</v>
      </c>
      <c r="K10" s="68">
        <f t="shared" si="1"/>
        <v>42.209539999999997</v>
      </c>
      <c r="L10" s="62"/>
      <c r="M10" s="69"/>
      <c r="N10" s="69"/>
      <c r="P10" s="70"/>
      <c r="Q10" s="70"/>
    </row>
    <row r="11" spans="1:17" x14ac:dyDescent="0.25">
      <c r="A11" s="67" t="s">
        <v>11</v>
      </c>
      <c r="B11" s="68">
        <v>657.86799999999994</v>
      </c>
      <c r="C11" s="68">
        <v>190.95304599999997</v>
      </c>
      <c r="D11" s="68">
        <v>1.7726470000000003</v>
      </c>
      <c r="E11" s="68">
        <v>10.590999999999994</v>
      </c>
      <c r="F11" s="68">
        <f t="shared" si="0"/>
        <v>836.4573989999999</v>
      </c>
      <c r="G11" s="68">
        <v>45.23</v>
      </c>
      <c r="H11" s="68">
        <v>1.9120000000000002E-2</v>
      </c>
      <c r="I11" s="68">
        <v>5.3800000000000002E-3</v>
      </c>
      <c r="J11" s="68">
        <v>2.0739999999999998</v>
      </c>
      <c r="K11" s="68">
        <f t="shared" si="1"/>
        <v>43.169739999999997</v>
      </c>
      <c r="L11" s="62"/>
      <c r="M11" s="69"/>
      <c r="N11" s="69"/>
      <c r="P11" s="70"/>
      <c r="Q11" s="70"/>
    </row>
    <row r="12" spans="1:17" x14ac:dyDescent="0.25">
      <c r="A12" s="67" t="s">
        <v>12</v>
      </c>
      <c r="B12" s="68">
        <v>675.4</v>
      </c>
      <c r="C12" s="68">
        <v>208.24867299999997</v>
      </c>
      <c r="D12" s="68">
        <v>1.5036539999999996</v>
      </c>
      <c r="E12" s="68">
        <v>-13.915999999999997</v>
      </c>
      <c r="F12" s="68">
        <f t="shared" si="0"/>
        <v>896.06101899999999</v>
      </c>
      <c r="G12" s="68">
        <v>46.643999999999998</v>
      </c>
      <c r="H12" s="68">
        <v>1.0410000000000001E-2</v>
      </c>
      <c r="I12" s="68">
        <v>4.4099999999999999E-3</v>
      </c>
      <c r="J12" s="68">
        <v>0.32699999999999996</v>
      </c>
      <c r="K12" s="68">
        <f t="shared" si="1"/>
        <v>46.323</v>
      </c>
      <c r="L12" s="62"/>
      <c r="M12" s="69"/>
      <c r="N12" s="69"/>
      <c r="P12" s="70"/>
      <c r="Q12" s="70"/>
    </row>
    <row r="13" spans="1:17" x14ac:dyDescent="0.25">
      <c r="A13" s="71" t="s">
        <v>40</v>
      </c>
      <c r="B13" s="72">
        <v>728.71799999999996</v>
      </c>
      <c r="C13" s="72">
        <v>235.34801299999992</v>
      </c>
      <c r="D13" s="72">
        <v>1.3063739999999995</v>
      </c>
      <c r="E13" s="72">
        <v>-4.3960000000000008</v>
      </c>
      <c r="F13" s="72">
        <f t="shared" si="0"/>
        <v>967.15563899999984</v>
      </c>
      <c r="G13" s="72">
        <v>44.283000000000001</v>
      </c>
      <c r="H13" s="72">
        <v>1.9369999999999998E-2</v>
      </c>
      <c r="I13" s="72">
        <v>7.8939999999999996E-2</v>
      </c>
      <c r="J13" s="72">
        <v>-1.5380000000000003</v>
      </c>
      <c r="K13" s="72">
        <f t="shared" si="1"/>
        <v>45.761430000000004</v>
      </c>
      <c r="L13" s="62"/>
      <c r="M13" s="69"/>
      <c r="N13" s="69"/>
      <c r="P13" s="70"/>
      <c r="Q13" s="70"/>
    </row>
    <row r="14" spans="1:17" x14ac:dyDescent="0.25">
      <c r="A14" s="71" t="s">
        <v>14</v>
      </c>
      <c r="B14" s="72">
        <v>730.87400000000002</v>
      </c>
      <c r="C14" s="72">
        <v>248.53658099999998</v>
      </c>
      <c r="D14" s="72">
        <v>1.0297700000000001</v>
      </c>
      <c r="E14" s="72">
        <v>23.792000000000002</v>
      </c>
      <c r="F14" s="72">
        <f t="shared" si="0"/>
        <v>954.58881099999996</v>
      </c>
      <c r="G14" s="72">
        <v>42.095999999999997</v>
      </c>
      <c r="H14" s="72">
        <v>5.425E-2</v>
      </c>
      <c r="I14" s="72">
        <v>9.2660000000000006E-2</v>
      </c>
      <c r="J14" s="72">
        <v>-0.1769999999999996</v>
      </c>
      <c r="K14" s="72">
        <f t="shared" si="1"/>
        <v>42.234589999999997</v>
      </c>
      <c r="L14" s="62"/>
      <c r="M14" s="69"/>
      <c r="N14" s="69"/>
      <c r="P14" s="70"/>
      <c r="Q14" s="70"/>
    </row>
    <row r="15" spans="1:17" x14ac:dyDescent="0.25">
      <c r="A15" s="71" t="s">
        <v>15</v>
      </c>
      <c r="B15" s="72">
        <v>716.08299999999997</v>
      </c>
      <c r="C15" s="72">
        <v>215.25111500000006</v>
      </c>
      <c r="D15" s="72">
        <v>2.9451880000000008</v>
      </c>
      <c r="E15" s="72">
        <v>27.628</v>
      </c>
      <c r="F15" s="72">
        <f t="shared" si="0"/>
        <v>900.76092699999992</v>
      </c>
      <c r="G15" s="72">
        <v>37.895000000000003</v>
      </c>
      <c r="H15" s="72">
        <v>1.8859999999999998E-2</v>
      </c>
      <c r="I15" s="72">
        <v>0.18739</v>
      </c>
      <c r="J15" s="72">
        <v>-0.51400000000000023</v>
      </c>
      <c r="K15" s="72">
        <f t="shared" si="1"/>
        <v>38.240470000000002</v>
      </c>
      <c r="L15" s="62"/>
      <c r="M15" s="69"/>
      <c r="N15" s="69"/>
      <c r="P15" s="70"/>
      <c r="Q15" s="70"/>
    </row>
    <row r="16" spans="1:17" x14ac:dyDescent="0.25">
      <c r="A16" s="71" t="s">
        <v>16</v>
      </c>
      <c r="B16" s="72">
        <v>778.21</v>
      </c>
      <c r="C16" s="72">
        <v>208.62686034500001</v>
      </c>
      <c r="D16" s="72">
        <v>1.3158276019999997</v>
      </c>
      <c r="E16" s="72">
        <v>-40.158584714</v>
      </c>
      <c r="F16" s="72">
        <f t="shared" si="0"/>
        <v>1025.6796174570002</v>
      </c>
      <c r="G16" s="72">
        <v>47.491999999999997</v>
      </c>
      <c r="H16" s="72">
        <v>1.1285396E-2</v>
      </c>
      <c r="I16" s="72">
        <v>1.7000000000000001E-2</v>
      </c>
      <c r="J16" s="72">
        <v>-1.5920375899999994</v>
      </c>
      <c r="K16" s="72">
        <f t="shared" si="1"/>
        <v>49.078322985999989</v>
      </c>
      <c r="L16" s="62"/>
      <c r="M16" s="69"/>
      <c r="N16" s="69"/>
      <c r="P16" s="70"/>
      <c r="Q16" s="70"/>
    </row>
    <row r="17" spans="1:17" x14ac:dyDescent="0.25">
      <c r="A17" s="71" t="s">
        <v>17</v>
      </c>
      <c r="B17" s="72">
        <v>893.19100000000003</v>
      </c>
      <c r="C17" s="72">
        <v>237.66790840100001</v>
      </c>
      <c r="D17" s="72">
        <v>1.1660198939999999</v>
      </c>
      <c r="E17" s="72">
        <v>15.515000000000001</v>
      </c>
      <c r="F17" s="72">
        <f t="shared" si="0"/>
        <v>1114.1778885069998</v>
      </c>
      <c r="G17" s="72">
        <v>44.029000000000003</v>
      </c>
      <c r="H17" s="72">
        <v>2.2898939E-2</v>
      </c>
      <c r="I17" s="72">
        <v>0.33316596500000001</v>
      </c>
      <c r="J17" s="72">
        <v>-1.8329999999999997</v>
      </c>
      <c r="K17" s="72">
        <f t="shared" si="1"/>
        <v>45.551732974000004</v>
      </c>
      <c r="L17" s="62"/>
      <c r="M17" s="69"/>
      <c r="N17" s="69"/>
      <c r="P17" s="70"/>
      <c r="Q17" s="70"/>
    </row>
    <row r="18" spans="1:17" x14ac:dyDescent="0.25">
      <c r="A18" s="71" t="s">
        <v>18</v>
      </c>
      <c r="B18" s="72">
        <v>997.82599999999991</v>
      </c>
      <c r="C18" s="72">
        <v>264.53136571099998</v>
      </c>
      <c r="D18" s="72">
        <v>1.5453649509999998</v>
      </c>
      <c r="E18" s="72">
        <v>24.33</v>
      </c>
      <c r="F18" s="72">
        <f t="shared" si="0"/>
        <v>1236.4820007599999</v>
      </c>
      <c r="G18" s="72">
        <v>42.920999999999999</v>
      </c>
      <c r="H18" s="72">
        <v>5.2116930999999998E-2</v>
      </c>
      <c r="I18" s="72">
        <v>1.6180889999999999E-3</v>
      </c>
      <c r="J18" s="72">
        <v>0.32699999999999996</v>
      </c>
      <c r="K18" s="72">
        <f t="shared" si="1"/>
        <v>42.644498842000004</v>
      </c>
      <c r="L18" s="62"/>
      <c r="P18" s="70"/>
      <c r="Q18" s="70"/>
    </row>
    <row r="19" spans="1:17" ht="38.25" x14ac:dyDescent="0.25">
      <c r="A19" s="24" t="s">
        <v>41</v>
      </c>
      <c r="B19" s="22">
        <f>(B18-B17)/B17*100</f>
        <v>11.714739624559572</v>
      </c>
      <c r="C19" s="22">
        <f t="shared" ref="C19:K19" si="2">(C18-C17)/C17*100</f>
        <v>11.302938411304225</v>
      </c>
      <c r="D19" s="22">
        <f t="shared" si="2"/>
        <v>32.53332631389906</v>
      </c>
      <c r="E19" s="22" t="s">
        <v>42</v>
      </c>
      <c r="F19" s="22">
        <f t="shared" si="2"/>
        <v>10.977072289317086</v>
      </c>
      <c r="G19" s="22">
        <f t="shared" si="2"/>
        <v>-2.516523200617784</v>
      </c>
      <c r="H19" s="22" t="s">
        <v>42</v>
      </c>
      <c r="I19" s="22" t="s">
        <v>42</v>
      </c>
      <c r="J19" s="22" t="s">
        <v>42</v>
      </c>
      <c r="K19" s="22">
        <f t="shared" si="2"/>
        <v>-6.3822689987654018</v>
      </c>
      <c r="P19" s="73"/>
      <c r="Q19" s="73"/>
    </row>
    <row r="20" spans="1:17" x14ac:dyDescent="0.25">
      <c r="A20" s="74" t="s">
        <v>43</v>
      </c>
      <c r="B20" s="75"/>
      <c r="C20" s="75"/>
      <c r="D20" s="75"/>
      <c r="E20" s="75"/>
      <c r="F20" s="76"/>
      <c r="G20" s="76"/>
      <c r="H20" s="76"/>
      <c r="I20" s="76"/>
      <c r="J20" s="76"/>
      <c r="K20" s="77"/>
      <c r="Q20" s="78"/>
    </row>
    <row r="21" spans="1:17" x14ac:dyDescent="0.25">
      <c r="A21" s="79" t="s">
        <v>44</v>
      </c>
      <c r="B21" s="75"/>
      <c r="C21" s="79"/>
      <c r="D21" s="75"/>
      <c r="E21" s="75"/>
      <c r="F21" s="76"/>
      <c r="G21" s="76"/>
      <c r="H21" s="76"/>
      <c r="I21" s="76"/>
      <c r="J21" s="76"/>
      <c r="K21" s="77"/>
      <c r="Q21" s="78"/>
    </row>
    <row r="22" spans="1:17" ht="21" customHeight="1" x14ac:dyDescent="0.25">
      <c r="A22" s="80" t="s">
        <v>45</v>
      </c>
      <c r="B22" s="81"/>
      <c r="C22" s="82"/>
      <c r="D22" s="83"/>
      <c r="E22" s="82"/>
      <c r="F22" s="83"/>
      <c r="G22" s="81"/>
      <c r="H22" s="81"/>
      <c r="I22" s="81"/>
      <c r="J22" s="81"/>
      <c r="K22" s="84"/>
      <c r="Q22" s="78"/>
    </row>
    <row r="23" spans="1:17" x14ac:dyDescent="0.25">
      <c r="A23" s="85"/>
      <c r="B23" s="86"/>
      <c r="C23" s="86"/>
      <c r="D23" s="78"/>
      <c r="E23" s="86"/>
      <c r="F23" s="78"/>
      <c r="Q23" s="78"/>
    </row>
    <row r="24" spans="1:17" x14ac:dyDescent="0.25">
      <c r="A24" s="85"/>
      <c r="D24" s="78"/>
      <c r="F24" s="78"/>
    </row>
  </sheetData>
  <mergeCells count="4">
    <mergeCell ref="A1:K1"/>
    <mergeCell ref="A3:A4"/>
    <mergeCell ref="B3:F3"/>
    <mergeCell ref="G3:K3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6E47-C521-4174-894F-B5BDDC2D8598}">
  <sheetPr>
    <tabColor rgb="FF00B050"/>
  </sheetPr>
  <dimension ref="A1:L29"/>
  <sheetViews>
    <sheetView showGridLines="0" zoomScaleNormal="100" workbookViewId="0">
      <selection activeCell="C14" sqref="C14"/>
    </sheetView>
  </sheetViews>
  <sheetFormatPr defaultRowHeight="15" x14ac:dyDescent="0.25"/>
  <cols>
    <col min="1" max="1" width="13.28515625" customWidth="1"/>
    <col min="2" max="2" width="10.5703125" customWidth="1"/>
    <col min="3" max="3" width="10.85546875" customWidth="1"/>
    <col min="4" max="4" width="11.28515625" customWidth="1"/>
    <col min="5" max="5" width="10.140625" customWidth="1"/>
    <col min="6" max="6" width="10.85546875" customWidth="1"/>
    <col min="7" max="7" width="10.28515625" customWidth="1"/>
    <col min="8" max="8" width="10" customWidth="1"/>
    <col min="9" max="9" width="10.28515625" customWidth="1"/>
    <col min="10" max="10" width="10" customWidth="1"/>
  </cols>
  <sheetData>
    <row r="1" spans="1:12" x14ac:dyDescent="0.25">
      <c r="A1" s="41" t="s">
        <v>46</v>
      </c>
      <c r="B1" s="42"/>
      <c r="C1" s="42"/>
      <c r="D1" s="42"/>
      <c r="E1" s="42"/>
      <c r="F1" s="42"/>
      <c r="G1" s="42"/>
      <c r="H1" s="42"/>
      <c r="I1" s="42"/>
      <c r="J1" s="43"/>
    </row>
    <row r="2" spans="1:12" x14ac:dyDescent="0.25">
      <c r="A2" s="87"/>
      <c r="B2" s="88"/>
      <c r="C2" s="88"/>
      <c r="D2" s="88"/>
      <c r="E2" s="88"/>
      <c r="F2" s="88"/>
      <c r="G2" s="88"/>
      <c r="H2" s="88"/>
      <c r="I2" s="88"/>
      <c r="J2" s="89"/>
    </row>
    <row r="3" spans="1:12" ht="19.5" customHeight="1" x14ac:dyDescent="0.25">
      <c r="A3" s="90" t="s">
        <v>1</v>
      </c>
      <c r="B3" s="91" t="s">
        <v>47</v>
      </c>
      <c r="C3" s="92"/>
      <c r="D3" s="93"/>
      <c r="E3" s="91" t="s">
        <v>48</v>
      </c>
      <c r="F3" s="94"/>
      <c r="G3" s="95"/>
      <c r="H3" s="94" t="s">
        <v>49</v>
      </c>
      <c r="I3" s="94"/>
      <c r="J3" s="95"/>
    </row>
    <row r="4" spans="1:12" x14ac:dyDescent="0.25">
      <c r="A4" s="96"/>
      <c r="B4" s="97" t="s">
        <v>36</v>
      </c>
      <c r="C4" s="97" t="s">
        <v>50</v>
      </c>
      <c r="D4" s="97" t="s">
        <v>51</v>
      </c>
      <c r="E4" s="98" t="s">
        <v>36</v>
      </c>
      <c r="F4" s="97" t="s">
        <v>50</v>
      </c>
      <c r="G4" s="97" t="s">
        <v>51</v>
      </c>
      <c r="H4" s="99" t="s">
        <v>52</v>
      </c>
      <c r="I4" s="100" t="s">
        <v>50</v>
      </c>
      <c r="J4" s="57" t="s">
        <v>51</v>
      </c>
    </row>
    <row r="5" spans="1:12" x14ac:dyDescent="0.25">
      <c r="A5" s="60">
        <v>1</v>
      </c>
      <c r="B5" s="60">
        <v>2</v>
      </c>
      <c r="C5" s="60">
        <v>3</v>
      </c>
      <c r="D5" s="101" t="s">
        <v>53</v>
      </c>
      <c r="E5" s="60">
        <v>5</v>
      </c>
      <c r="F5" s="61">
        <v>6</v>
      </c>
      <c r="G5" s="61" t="s">
        <v>54</v>
      </c>
      <c r="H5" s="61">
        <v>8</v>
      </c>
      <c r="I5" s="61">
        <v>9</v>
      </c>
      <c r="J5" s="61" t="s">
        <v>55</v>
      </c>
    </row>
    <row r="6" spans="1:12" hidden="1" x14ac:dyDescent="0.25">
      <c r="A6" s="65" t="s">
        <v>6</v>
      </c>
      <c r="B6" s="66">
        <v>38.090000000000003</v>
      </c>
      <c r="C6" s="66">
        <v>171.729154097221</v>
      </c>
      <c r="D6" s="66">
        <v>209.819154097221</v>
      </c>
      <c r="E6" s="68">
        <v>203.20608300000001</v>
      </c>
      <c r="F6" s="66">
        <v>-44.987970073746993</v>
      </c>
      <c r="G6" s="66">
        <v>158.21811292625301</v>
      </c>
      <c r="H6" s="66">
        <v>46.562260000000002</v>
      </c>
      <c r="I6" s="66">
        <v>17.997333624870201</v>
      </c>
      <c r="J6" s="66">
        <v>64.559593624870203</v>
      </c>
      <c r="L6" s="102"/>
    </row>
    <row r="7" spans="1:12" hidden="1" x14ac:dyDescent="0.25">
      <c r="A7" s="67" t="s">
        <v>7</v>
      </c>
      <c r="B7" s="68">
        <v>37.86</v>
      </c>
      <c r="C7" s="68">
        <v>184.79524788937999</v>
      </c>
      <c r="D7" s="68">
        <v>222.65524788938001</v>
      </c>
      <c r="E7" s="68">
        <v>217.73408300000003</v>
      </c>
      <c r="F7" s="68">
        <v>-47.053642322930003</v>
      </c>
      <c r="G7" s="68">
        <v>170.68044067707001</v>
      </c>
      <c r="H7" s="68">
        <v>39.57347</v>
      </c>
      <c r="I7" s="68">
        <v>17.614399539818521</v>
      </c>
      <c r="J7" s="68">
        <v>57.187869539818522</v>
      </c>
      <c r="L7" s="102"/>
    </row>
    <row r="8" spans="1:12" hidden="1" x14ac:dyDescent="0.25">
      <c r="A8" s="67" t="s">
        <v>8</v>
      </c>
      <c r="B8" s="68">
        <v>37.788440999999992</v>
      </c>
      <c r="C8" s="68">
        <v>189.23820178337502</v>
      </c>
      <c r="D8" s="68">
        <v>227.026642783375</v>
      </c>
      <c r="E8" s="68">
        <v>220.75633100000002</v>
      </c>
      <c r="F8" s="68">
        <v>-51.167010011800009</v>
      </c>
      <c r="G8" s="68">
        <v>169.5893209882</v>
      </c>
      <c r="H8" s="68">
        <v>34.570896999999995</v>
      </c>
      <c r="I8" s="68">
        <v>17.800797802276925</v>
      </c>
      <c r="J8" s="68">
        <v>52.37169480227692</v>
      </c>
      <c r="L8" s="102"/>
    </row>
    <row r="9" spans="1:12" x14ac:dyDescent="0.25">
      <c r="A9" s="67" t="s">
        <v>9</v>
      </c>
      <c r="B9" s="68">
        <v>37.460997999999996</v>
      </c>
      <c r="C9" s="68">
        <v>189.43485654402394</v>
      </c>
      <c r="D9" s="68">
        <v>226.89585454402393</v>
      </c>
      <c r="E9" s="68">
        <v>221.13553199999998</v>
      </c>
      <c r="F9" s="68">
        <v>-42.630695469299994</v>
      </c>
      <c r="G9" s="68">
        <v>178.5048365307</v>
      </c>
      <c r="H9" s="68">
        <v>32.689194999999998</v>
      </c>
      <c r="I9" s="68">
        <v>18.606529815330337</v>
      </c>
      <c r="J9" s="68">
        <v>51.295724815330331</v>
      </c>
      <c r="K9" s="103"/>
      <c r="L9" s="102"/>
    </row>
    <row r="10" spans="1:12" x14ac:dyDescent="0.25">
      <c r="A10" s="67" t="s">
        <v>10</v>
      </c>
      <c r="B10" s="68">
        <v>36.941752000000001</v>
      </c>
      <c r="C10" s="68">
        <v>202.85049173136341</v>
      </c>
      <c r="D10" s="68">
        <v>239.79224373136341</v>
      </c>
      <c r="E10" s="68">
        <v>231.92328900000001</v>
      </c>
      <c r="F10" s="68">
        <v>-31.08280801690001</v>
      </c>
      <c r="G10" s="68">
        <v>200.84048098310001</v>
      </c>
      <c r="H10" s="68">
        <v>31.124581999999997</v>
      </c>
      <c r="I10" s="68">
        <v>21.388273157442317</v>
      </c>
      <c r="J10" s="68">
        <v>52.512855157442317</v>
      </c>
      <c r="L10" s="102"/>
    </row>
    <row r="11" spans="1:12" x14ac:dyDescent="0.25">
      <c r="A11" s="67" t="s">
        <v>11</v>
      </c>
      <c r="B11" s="68">
        <v>36.008828999999999</v>
      </c>
      <c r="C11" s="68">
        <v>213.93202953023484</v>
      </c>
      <c r="D11" s="68">
        <v>249.94085853023483</v>
      </c>
      <c r="E11" s="68">
        <v>243.55082099999996</v>
      </c>
      <c r="F11" s="68">
        <v>-29.226138115680989</v>
      </c>
      <c r="G11" s="68">
        <v>214.32468288431897</v>
      </c>
      <c r="H11" s="68">
        <v>30.848922999999999</v>
      </c>
      <c r="I11" s="68">
        <v>24.848992618968182</v>
      </c>
      <c r="J11" s="68">
        <v>55.697915618968182</v>
      </c>
      <c r="L11" s="102"/>
    </row>
    <row r="12" spans="1:12" x14ac:dyDescent="0.25">
      <c r="A12" s="67" t="s">
        <v>12</v>
      </c>
      <c r="B12" s="68">
        <v>35.684332999999995</v>
      </c>
      <c r="C12" s="68">
        <v>220.43279203083119</v>
      </c>
      <c r="D12" s="68">
        <v>256.11712503083118</v>
      </c>
      <c r="E12" s="68">
        <v>254.40473799999998</v>
      </c>
      <c r="F12" s="68">
        <v>-31.371894531322965</v>
      </c>
      <c r="G12" s="68">
        <v>223.03284346867702</v>
      </c>
      <c r="H12" s="68">
        <v>31.731204999999999</v>
      </c>
      <c r="I12" s="68">
        <v>27.438951466006877</v>
      </c>
      <c r="J12" s="68">
        <v>59.170156466006873</v>
      </c>
      <c r="L12" s="102"/>
    </row>
    <row r="13" spans="1:12" x14ac:dyDescent="0.25">
      <c r="A13" s="71" t="s">
        <v>40</v>
      </c>
      <c r="B13" s="72">
        <v>34.203243677459199</v>
      </c>
      <c r="C13" s="72">
        <v>226.49761635146419</v>
      </c>
      <c r="D13" s="72">
        <v>260.70086002892339</v>
      </c>
      <c r="E13" s="72">
        <v>262.36126899999999</v>
      </c>
      <c r="F13" s="72">
        <v>-27.747408470532662</v>
      </c>
      <c r="G13" s="72">
        <v>234.61386052946733</v>
      </c>
      <c r="H13" s="72">
        <v>32.053929220624063</v>
      </c>
      <c r="I13" s="72">
        <v>28.740457768307444</v>
      </c>
      <c r="J13" s="72">
        <v>60.794386988931507</v>
      </c>
      <c r="L13" s="102"/>
    </row>
    <row r="14" spans="1:12" x14ac:dyDescent="0.25">
      <c r="A14" s="71" t="s">
        <v>14</v>
      </c>
      <c r="B14" s="72">
        <v>32.169752000000003</v>
      </c>
      <c r="C14" s="72">
        <v>226.95466551568416</v>
      </c>
      <c r="D14" s="72">
        <v>259.12441751568417</v>
      </c>
      <c r="E14" s="72">
        <v>262.94041999999996</v>
      </c>
      <c r="F14" s="72">
        <v>-21.897625387997195</v>
      </c>
      <c r="G14" s="72">
        <v>241.04279461200275</v>
      </c>
      <c r="H14" s="72">
        <v>30.256770823416797</v>
      </c>
      <c r="I14" s="72">
        <v>33.886686048486638</v>
      </c>
      <c r="J14" s="72">
        <v>64.143456871903439</v>
      </c>
      <c r="L14" s="102"/>
    </row>
    <row r="15" spans="1:12" x14ac:dyDescent="0.25">
      <c r="A15" s="71" t="s">
        <v>15</v>
      </c>
      <c r="B15" s="72">
        <v>30.494088999999999</v>
      </c>
      <c r="C15" s="72">
        <v>196.46086094549045</v>
      </c>
      <c r="D15" s="72">
        <v>226.95494994549045</v>
      </c>
      <c r="E15" s="72">
        <v>233.513071</v>
      </c>
      <c r="F15" s="72">
        <v>-13.521037214004245</v>
      </c>
      <c r="G15" s="72">
        <v>219.99203378599574</v>
      </c>
      <c r="H15" s="72">
        <v>27.784065400242952</v>
      </c>
      <c r="I15" s="72">
        <v>33.031366325346504</v>
      </c>
      <c r="J15" s="72">
        <v>60.815431725589455</v>
      </c>
      <c r="L15" s="102"/>
    </row>
    <row r="16" spans="1:12" x14ac:dyDescent="0.25">
      <c r="A16" s="71" t="s">
        <v>16</v>
      </c>
      <c r="B16" s="72">
        <v>29.690724240322002</v>
      </c>
      <c r="C16" s="72">
        <v>212.38162243623961</v>
      </c>
      <c r="D16" s="72">
        <v>242.07234667656161</v>
      </c>
      <c r="E16" s="72">
        <v>254.30542000000003</v>
      </c>
      <c r="F16" s="72">
        <v>-23.737859937085162</v>
      </c>
      <c r="G16" s="72">
        <v>230.56756006291488</v>
      </c>
      <c r="H16" s="72">
        <v>33.116375151801613</v>
      </c>
      <c r="I16" s="72">
        <v>31.027999999999999</v>
      </c>
      <c r="J16" s="72">
        <v>64.144375151801611</v>
      </c>
      <c r="L16" s="102"/>
    </row>
    <row r="17" spans="1:12" x14ac:dyDescent="0.25">
      <c r="A17" s="71" t="s">
        <v>17</v>
      </c>
      <c r="B17" s="72">
        <v>29.179078798620996</v>
      </c>
      <c r="C17" s="72">
        <v>232.70041197882605</v>
      </c>
      <c r="D17" s="72">
        <v>261.87949077744707</v>
      </c>
      <c r="E17" s="72">
        <v>266.54166650000002</v>
      </c>
      <c r="F17" s="72">
        <v>-16.417063176107</v>
      </c>
      <c r="G17" s="72">
        <v>250.12460332389301</v>
      </c>
      <c r="H17" s="72">
        <v>33.647660276102002</v>
      </c>
      <c r="I17" s="72">
        <v>26.304411986624999</v>
      </c>
      <c r="J17" s="72">
        <v>59.952072262727</v>
      </c>
      <c r="L17" s="102"/>
    </row>
    <row r="18" spans="1:12" x14ac:dyDescent="0.25">
      <c r="A18" s="71" t="s">
        <v>18</v>
      </c>
      <c r="B18" s="72">
        <v>29.356492686348002</v>
      </c>
      <c r="C18" s="72">
        <v>234.26157957307791</v>
      </c>
      <c r="D18" s="72">
        <v>263.6180722594259</v>
      </c>
      <c r="E18" s="72">
        <v>276.08841581057794</v>
      </c>
      <c r="F18" s="72">
        <v>-13.900041543384901</v>
      </c>
      <c r="G18" s="72">
        <v>262.18837426719301</v>
      </c>
      <c r="H18" s="72">
        <v>35.677574637383799</v>
      </c>
      <c r="I18" s="72">
        <v>31.795201479374999</v>
      </c>
      <c r="J18" s="72">
        <v>67.472776116758794</v>
      </c>
      <c r="L18" s="102"/>
    </row>
    <row r="19" spans="1:12" ht="43.5" customHeight="1" x14ac:dyDescent="0.25">
      <c r="A19" s="24" t="s">
        <v>19</v>
      </c>
      <c r="B19" s="104">
        <f>((B18-B17)/B17)*100</f>
        <v>0.60801743931474206</v>
      </c>
      <c r="C19" s="104">
        <f t="shared" ref="C19:J19" si="0">((C18-C17)/C17)*100</f>
        <v>0.67089163314154776</v>
      </c>
      <c r="D19" s="104">
        <f t="shared" si="0"/>
        <v>0.66388607859953586</v>
      </c>
      <c r="E19" s="104">
        <f t="shared" si="0"/>
        <v>3.5817099202303977</v>
      </c>
      <c r="F19" s="104">
        <f t="shared" si="0"/>
        <v>-15.33174116297068</v>
      </c>
      <c r="G19" s="104">
        <f t="shared" si="0"/>
        <v>4.8231044779222705</v>
      </c>
      <c r="H19" s="104">
        <f t="shared" si="0"/>
        <v>6.0328544232346779</v>
      </c>
      <c r="I19" s="104">
        <f t="shared" si="0"/>
        <v>20.874024842455714</v>
      </c>
      <c r="J19" s="104">
        <f t="shared" si="0"/>
        <v>12.544526936573492</v>
      </c>
    </row>
    <row r="20" spans="1:12" ht="37.15" customHeight="1" x14ac:dyDescent="0.25">
      <c r="A20" s="24" t="s">
        <v>20</v>
      </c>
      <c r="B20" s="25">
        <f>((B18/B9)^(1/9)-1)*100</f>
        <v>-2.672382660781214</v>
      </c>
      <c r="C20" s="25">
        <f t="shared" ref="C20:J20" si="1">((C18/C9)^(1/9)-1)*100</f>
        <v>2.3879904631699533</v>
      </c>
      <c r="D20" s="25">
        <f t="shared" si="1"/>
        <v>1.6807487064498305</v>
      </c>
      <c r="E20" s="25">
        <f t="shared" si="1"/>
        <v>2.496718546103982</v>
      </c>
      <c r="F20" s="25">
        <f t="shared" si="1"/>
        <v>-11.707966365437128</v>
      </c>
      <c r="G20" s="25">
        <f t="shared" si="1"/>
        <v>4.364186849260876</v>
      </c>
      <c r="H20" s="25">
        <f t="shared" si="1"/>
        <v>0.97671384834259189</v>
      </c>
      <c r="I20" s="25">
        <f t="shared" si="1"/>
        <v>6.1341468277942512</v>
      </c>
      <c r="J20" s="25">
        <f t="shared" si="1"/>
        <v>3.0925993197794321</v>
      </c>
    </row>
    <row r="21" spans="1:12" x14ac:dyDescent="0.25">
      <c r="A21" s="105" t="s">
        <v>56</v>
      </c>
      <c r="B21" s="106"/>
      <c r="C21" s="106"/>
      <c r="D21" s="106"/>
      <c r="E21" s="106"/>
      <c r="F21" s="106"/>
      <c r="G21" s="106"/>
      <c r="H21" s="106"/>
      <c r="I21" s="106"/>
      <c r="J21" s="107"/>
    </row>
    <row r="22" spans="1:12" ht="13.5" customHeight="1" x14ac:dyDescent="0.25">
      <c r="A22" s="108" t="s">
        <v>57</v>
      </c>
      <c r="B22" s="109" t="s">
        <v>58</v>
      </c>
      <c r="C22" s="110"/>
      <c r="D22" s="110"/>
      <c r="E22" s="110"/>
      <c r="F22" s="110"/>
      <c r="G22" s="110"/>
      <c r="H22" s="110"/>
      <c r="I22" s="110"/>
      <c r="J22" s="111"/>
    </row>
    <row r="23" spans="1:12" ht="20.25" customHeight="1" x14ac:dyDescent="0.25">
      <c r="A23" s="80" t="s">
        <v>59</v>
      </c>
      <c r="B23" s="81"/>
      <c r="C23" s="112"/>
      <c r="D23" s="112"/>
      <c r="E23" s="112"/>
      <c r="F23" s="112"/>
      <c r="G23" s="112"/>
      <c r="H23" s="112"/>
      <c r="I23" s="112"/>
      <c r="J23" s="113"/>
    </row>
    <row r="24" spans="1:12" x14ac:dyDescent="0.25">
      <c r="B24" s="86"/>
      <c r="C24" s="86"/>
      <c r="D24" s="86"/>
      <c r="F24" s="114"/>
      <c r="G24" s="114"/>
    </row>
    <row r="25" spans="1:12" x14ac:dyDescent="0.25">
      <c r="F25" s="114"/>
      <c r="G25" s="114"/>
    </row>
    <row r="26" spans="1:12" x14ac:dyDescent="0.25">
      <c r="A26" s="85"/>
      <c r="B26" s="114"/>
      <c r="C26" s="114"/>
      <c r="D26" s="114"/>
      <c r="E26" s="86"/>
      <c r="F26" s="114"/>
      <c r="G26" s="114"/>
    </row>
    <row r="27" spans="1:12" x14ac:dyDescent="0.25">
      <c r="A27" s="115"/>
      <c r="B27" s="114"/>
      <c r="C27" s="114"/>
      <c r="D27" s="114"/>
      <c r="E27" s="86"/>
      <c r="F27" s="114"/>
      <c r="G27" s="114"/>
    </row>
    <row r="28" spans="1:12" x14ac:dyDescent="0.25">
      <c r="A28" s="85"/>
      <c r="B28" s="114"/>
      <c r="C28" s="114"/>
      <c r="D28" s="114"/>
      <c r="E28" s="86"/>
      <c r="F28" s="114"/>
      <c r="G28" s="114"/>
    </row>
    <row r="29" spans="1:12" x14ac:dyDescent="0.25">
      <c r="B29" s="114"/>
      <c r="C29" s="114"/>
      <c r="D29" s="114"/>
      <c r="E29" s="86"/>
      <c r="F29" s="114"/>
      <c r="G29" s="114"/>
    </row>
  </sheetData>
  <mergeCells count="5">
    <mergeCell ref="A1:J2"/>
    <mergeCell ref="A3:A4"/>
    <mergeCell ref="B3:D3"/>
    <mergeCell ref="E3:G3"/>
    <mergeCell ref="H3:J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F25B-2BC9-4F74-930D-3BEDF71F3ABE}">
  <sheetPr>
    <tabColor rgb="FF00B050"/>
  </sheetPr>
  <dimension ref="A1:M24"/>
  <sheetViews>
    <sheetView showGridLines="0" tabSelected="1" zoomScaleNormal="100" workbookViewId="0">
      <selection activeCell="O23" sqref="O23"/>
    </sheetView>
  </sheetViews>
  <sheetFormatPr defaultRowHeight="15" x14ac:dyDescent="0.25"/>
  <cols>
    <col min="1" max="1" width="13.28515625" customWidth="1"/>
    <col min="2" max="2" width="11.7109375" customWidth="1"/>
    <col min="3" max="3" width="12.140625" customWidth="1"/>
    <col min="4" max="4" width="13.85546875" customWidth="1"/>
    <col min="5" max="5" width="17" customWidth="1"/>
    <col min="6" max="6" width="14.28515625" customWidth="1"/>
  </cols>
  <sheetData>
    <row r="1" spans="1:13" ht="15" customHeight="1" x14ac:dyDescent="0.25">
      <c r="A1" s="41" t="s">
        <v>60</v>
      </c>
      <c r="B1" s="42"/>
      <c r="C1" s="42"/>
      <c r="D1" s="42"/>
      <c r="E1" s="42"/>
      <c r="F1" s="43"/>
      <c r="G1" s="116"/>
      <c r="H1" s="116"/>
      <c r="I1" s="116"/>
      <c r="J1" s="116"/>
    </row>
    <row r="2" spans="1:13" ht="18.75" x14ac:dyDescent="0.25">
      <c r="A2" s="117"/>
      <c r="B2" s="118"/>
      <c r="C2" s="119" t="s">
        <v>61</v>
      </c>
      <c r="D2" s="119"/>
      <c r="E2" s="119"/>
      <c r="F2" s="120"/>
      <c r="G2" s="121"/>
      <c r="H2" s="121"/>
      <c r="I2" s="121"/>
      <c r="J2" s="121"/>
    </row>
    <row r="3" spans="1:13" ht="67.900000000000006" customHeight="1" x14ac:dyDescent="0.25">
      <c r="A3" s="97" t="s">
        <v>1</v>
      </c>
      <c r="B3" s="122" t="s">
        <v>62</v>
      </c>
      <c r="C3" s="123" t="s">
        <v>63</v>
      </c>
      <c r="D3" s="124" t="s">
        <v>64</v>
      </c>
      <c r="E3" s="122" t="s">
        <v>65</v>
      </c>
      <c r="F3" s="125" t="s">
        <v>66</v>
      </c>
    </row>
    <row r="4" spans="1:13" x14ac:dyDescent="0.25">
      <c r="A4" s="60">
        <v>1</v>
      </c>
      <c r="B4" s="60">
        <v>2</v>
      </c>
      <c r="C4" s="61">
        <v>3</v>
      </c>
      <c r="D4" s="60" t="s">
        <v>67</v>
      </c>
      <c r="E4" s="60">
        <v>5</v>
      </c>
      <c r="F4" s="60" t="s">
        <v>68</v>
      </c>
      <c r="L4" s="86"/>
      <c r="M4" s="126"/>
    </row>
    <row r="5" spans="1:13" hidden="1" x14ac:dyDescent="0.25">
      <c r="A5" s="127" t="s">
        <v>6</v>
      </c>
      <c r="B5" s="128">
        <v>922451.19</v>
      </c>
      <c r="C5" s="128">
        <v>56499</v>
      </c>
      <c r="D5" s="128">
        <f>B5-C5</f>
        <v>865952.19</v>
      </c>
      <c r="E5" s="128">
        <v>15514</v>
      </c>
      <c r="F5" s="128">
        <f>D5+E5</f>
        <v>881466.19</v>
      </c>
      <c r="L5" s="86"/>
      <c r="M5" s="126"/>
    </row>
    <row r="6" spans="1:13" hidden="1" x14ac:dyDescent="0.25">
      <c r="A6" s="127" t="s">
        <v>7</v>
      </c>
      <c r="B6" s="128">
        <v>964488.87</v>
      </c>
      <c r="C6" s="128">
        <v>64109</v>
      </c>
      <c r="D6" s="128">
        <f t="shared" ref="D6:D17" si="0">B6-C6</f>
        <v>900379.87</v>
      </c>
      <c r="E6" s="128">
        <v>20849</v>
      </c>
      <c r="F6" s="128">
        <f t="shared" ref="F6:F17" si="1">D6+E6</f>
        <v>921228.87</v>
      </c>
      <c r="H6" s="126"/>
      <c r="L6" s="86"/>
      <c r="M6" s="126"/>
    </row>
    <row r="7" spans="1:13" hidden="1" x14ac:dyDescent="0.25">
      <c r="A7" s="127" t="s">
        <v>8</v>
      </c>
      <c r="B7" s="128">
        <v>1026648.5800000001</v>
      </c>
      <c r="C7" s="128">
        <v>70161</v>
      </c>
      <c r="D7" s="128">
        <f t="shared" si="0"/>
        <v>956487.58000000007</v>
      </c>
      <c r="E7" s="128">
        <v>17948</v>
      </c>
      <c r="F7" s="128">
        <f t="shared" si="1"/>
        <v>974435.58000000007</v>
      </c>
      <c r="H7" s="126"/>
      <c r="L7" s="86"/>
      <c r="M7" s="126"/>
    </row>
    <row r="8" spans="1:13" x14ac:dyDescent="0.25">
      <c r="A8" s="127" t="s">
        <v>9</v>
      </c>
      <c r="B8" s="128">
        <v>1116849.9200000002</v>
      </c>
      <c r="C8" s="128">
        <v>76268</v>
      </c>
      <c r="D8" s="128">
        <f t="shared" si="0"/>
        <v>1040581.9200000002</v>
      </c>
      <c r="E8" s="128">
        <v>13773</v>
      </c>
      <c r="F8" s="128">
        <f t="shared" si="1"/>
        <v>1054354.9200000002</v>
      </c>
      <c r="H8" s="126"/>
      <c r="L8" s="129"/>
      <c r="M8" s="126"/>
    </row>
    <row r="9" spans="1:13" x14ac:dyDescent="0.25">
      <c r="A9" s="127" t="s">
        <v>10</v>
      </c>
      <c r="B9" s="128">
        <v>1167584.034911498</v>
      </c>
      <c r="C9" s="128">
        <v>79302.463262000005</v>
      </c>
      <c r="D9" s="128">
        <f t="shared" si="0"/>
        <v>1088281.5716494978</v>
      </c>
      <c r="E9" s="128">
        <v>15946.760000000002</v>
      </c>
      <c r="F9" s="128">
        <f t="shared" si="1"/>
        <v>1104228.3316494978</v>
      </c>
      <c r="H9" s="126"/>
      <c r="L9" s="129"/>
      <c r="M9" s="126"/>
    </row>
    <row r="10" spans="1:13" x14ac:dyDescent="0.25">
      <c r="A10" s="127" t="s">
        <v>11</v>
      </c>
      <c r="B10" s="128">
        <v>1235357.9831000001</v>
      </c>
      <c r="C10" s="128">
        <v>81044.383547801233</v>
      </c>
      <c r="D10" s="128">
        <f t="shared" si="0"/>
        <v>1154313.5995521988</v>
      </c>
      <c r="E10" s="128">
        <v>8976.6196079999972</v>
      </c>
      <c r="F10" s="128">
        <f t="shared" si="1"/>
        <v>1163290.2191601987</v>
      </c>
      <c r="H10" s="126"/>
      <c r="L10" s="129"/>
      <c r="M10" s="126"/>
    </row>
    <row r="11" spans="1:13" x14ac:dyDescent="0.25">
      <c r="A11" s="127" t="s">
        <v>12</v>
      </c>
      <c r="B11" s="128">
        <v>1303454.67703906</v>
      </c>
      <c r="C11" s="128">
        <v>82147.613677792193</v>
      </c>
      <c r="D11" s="128">
        <f t="shared" si="0"/>
        <v>1221307.0633612678</v>
      </c>
      <c r="E11" s="128">
        <v>11198.234502679999</v>
      </c>
      <c r="F11" s="128">
        <f t="shared" si="1"/>
        <v>1232505.2978639477</v>
      </c>
      <c r="H11" s="126"/>
      <c r="L11" s="129"/>
      <c r="M11" s="126"/>
    </row>
    <row r="12" spans="1:13" x14ac:dyDescent="0.25">
      <c r="A12" s="127" t="s">
        <v>40</v>
      </c>
      <c r="B12" s="128">
        <v>1371779.4961110703</v>
      </c>
      <c r="C12" s="128">
        <v>83386.006198489995</v>
      </c>
      <c r="D12" s="128">
        <f t="shared" si="0"/>
        <v>1288393.4899125802</v>
      </c>
      <c r="E12" s="128">
        <v>19291.101772975002</v>
      </c>
      <c r="F12" s="128">
        <f t="shared" si="1"/>
        <v>1307684.5916855552</v>
      </c>
      <c r="H12" s="126"/>
      <c r="L12" s="129"/>
      <c r="M12" s="126"/>
    </row>
    <row r="13" spans="1:13" x14ac:dyDescent="0.25">
      <c r="A13" s="127" t="s">
        <v>14</v>
      </c>
      <c r="B13" s="128">
        <v>1383416.72611107</v>
      </c>
      <c r="C13" s="128">
        <v>83300.750974326176</v>
      </c>
      <c r="D13" s="128">
        <f t="shared" si="0"/>
        <v>1300115.9751367439</v>
      </c>
      <c r="E13" s="128">
        <v>22931.838573691501</v>
      </c>
      <c r="F13" s="128">
        <f t="shared" si="1"/>
        <v>1323047.8137104353</v>
      </c>
      <c r="H13" s="126"/>
      <c r="L13" s="129"/>
      <c r="M13" s="126"/>
    </row>
    <row r="14" spans="1:13" x14ac:dyDescent="0.25">
      <c r="A14" s="127" t="s">
        <v>15</v>
      </c>
      <c r="B14" s="128">
        <v>1373186.8779458341</v>
      </c>
      <c r="C14" s="128">
        <v>80472.23678066823</v>
      </c>
      <c r="D14" s="128">
        <f t="shared" si="0"/>
        <v>1292714.6411651659</v>
      </c>
      <c r="E14" s="128">
        <v>21310.330340179862</v>
      </c>
      <c r="F14" s="128">
        <f t="shared" si="1"/>
        <v>1314024.9715053458</v>
      </c>
      <c r="H14" s="126"/>
      <c r="L14" s="129"/>
      <c r="M14" s="126"/>
    </row>
    <row r="15" spans="1:13" x14ac:dyDescent="0.25">
      <c r="A15" s="127" t="s">
        <v>16</v>
      </c>
      <c r="B15" s="128">
        <v>1484462.9000000001</v>
      </c>
      <c r="C15" s="128">
        <v>86756.242708724079</v>
      </c>
      <c r="D15" s="128">
        <f t="shared" si="0"/>
        <v>1397706.6572912761</v>
      </c>
      <c r="E15" s="128">
        <v>16196.710000000001</v>
      </c>
      <c r="F15" s="128">
        <f t="shared" si="1"/>
        <v>1413903.3672912761</v>
      </c>
      <c r="H15" s="126"/>
      <c r="L15" s="129"/>
      <c r="M15" s="126"/>
    </row>
    <row r="16" spans="1:13" x14ac:dyDescent="0.25">
      <c r="A16" s="127" t="s">
        <v>17</v>
      </c>
      <c r="B16" s="128">
        <v>1617904.3000000003</v>
      </c>
      <c r="C16" s="128">
        <v>93429.37</v>
      </c>
      <c r="D16" s="128">
        <f t="shared" si="0"/>
        <v>1524474.9300000002</v>
      </c>
      <c r="E16" s="128">
        <v>11190.56</v>
      </c>
      <c r="F16" s="128">
        <f t="shared" si="1"/>
        <v>1535665.4900000002</v>
      </c>
      <c r="H16" s="126"/>
      <c r="L16" s="129"/>
      <c r="M16" s="126"/>
    </row>
    <row r="17" spans="1:9" x14ac:dyDescent="0.25">
      <c r="A17" s="127" t="s">
        <v>18</v>
      </c>
      <c r="B17" s="128">
        <v>1734375.082076824</v>
      </c>
      <c r="C17" s="128">
        <v>100073.44211599999</v>
      </c>
      <c r="D17" s="128">
        <f t="shared" si="0"/>
        <v>1634301.639960824</v>
      </c>
      <c r="E17" s="128">
        <v>12696</v>
      </c>
      <c r="F17" s="128">
        <f t="shared" si="1"/>
        <v>1646997.639960824</v>
      </c>
      <c r="H17" s="126"/>
      <c r="I17" s="126"/>
    </row>
    <row r="18" spans="1:9" ht="39.75" customHeight="1" x14ac:dyDescent="0.25">
      <c r="A18" s="24" t="s">
        <v>19</v>
      </c>
      <c r="B18" s="22">
        <f>((B17-B16)/B16)*100</f>
        <v>7.1988672059789778</v>
      </c>
      <c r="C18" s="22">
        <f t="shared" ref="C18:F18" si="2">((C17-C16)/C16)*100</f>
        <v>7.1113313896904113</v>
      </c>
      <c r="D18" s="22">
        <f t="shared" si="2"/>
        <v>7.2042319489520157</v>
      </c>
      <c r="E18" s="22">
        <f t="shared" si="2"/>
        <v>13.452767332465939</v>
      </c>
      <c r="F18" s="22">
        <f t="shared" si="2"/>
        <v>7.2497657000043558</v>
      </c>
    </row>
    <row r="19" spans="1:9" ht="32.25" customHeight="1" x14ac:dyDescent="0.25">
      <c r="A19" s="24" t="s">
        <v>20</v>
      </c>
      <c r="B19" s="25">
        <f>((B17/B8)^(1/9)-1)*100</f>
        <v>5.0119419391894349</v>
      </c>
      <c r="C19" s="25">
        <f t="shared" ref="C19:F19" si="3">((C17/C8)^(1/9)-1)*100</f>
        <v>3.0643569213325783</v>
      </c>
      <c r="D19" s="25">
        <f t="shared" si="3"/>
        <v>5.1438785905742357</v>
      </c>
      <c r="E19" s="25">
        <f t="shared" si="3"/>
        <v>-0.90062178274014082</v>
      </c>
      <c r="F19" s="25">
        <f t="shared" si="3"/>
        <v>5.0806874486854392</v>
      </c>
    </row>
    <row r="20" spans="1:9" ht="21.75" customHeight="1" x14ac:dyDescent="0.25">
      <c r="A20" s="130" t="s">
        <v>43</v>
      </c>
      <c r="B20" s="131"/>
      <c r="C20" s="131"/>
      <c r="D20" s="131"/>
      <c r="E20" s="131"/>
      <c r="F20" s="132"/>
    </row>
    <row r="21" spans="1:9" ht="24" customHeight="1" x14ac:dyDescent="0.25">
      <c r="A21" s="80" t="s">
        <v>69</v>
      </c>
      <c r="B21" s="81"/>
      <c r="C21" s="81"/>
      <c r="D21" s="81"/>
      <c r="E21" s="81"/>
      <c r="F21" s="84"/>
    </row>
    <row r="22" spans="1:9" x14ac:dyDescent="0.25">
      <c r="D22" s="69"/>
    </row>
    <row r="23" spans="1:9" x14ac:dyDescent="0.25">
      <c r="C23" s="126"/>
      <c r="D23" s="69"/>
    </row>
    <row r="24" spans="1:9" x14ac:dyDescent="0.25">
      <c r="D24" s="69"/>
      <c r="F24" s="69"/>
    </row>
  </sheetData>
  <mergeCells count="2">
    <mergeCell ref="A1:F1"/>
    <mergeCell ref="C2:F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2025-03-27T12:09:11Z</dcterms:created>
  <dcterms:modified xsi:type="dcterms:W3CDTF">2025-03-27T12:09:54Z</dcterms:modified>
</cp:coreProperties>
</file>