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Chapter 6\"/>
    </mc:Choice>
  </mc:AlternateContent>
  <xr:revisionPtr revIDLastSave="0" documentId="13_ncr:1_{72EDCB79-C08C-4E82-8EF7-67A91AC40955}" xr6:coauthVersionLast="36" xr6:coauthVersionMax="36" xr10:uidLastSave="{00000000-0000-0000-0000-000000000000}"/>
  <bookViews>
    <workbookView xWindow="0" yWindow="0" windowWidth="24000" windowHeight="9405" activeTab="10" xr2:uid="{63064D03-C27C-404F-B356-16519B50375E}"/>
  </bookViews>
  <sheets>
    <sheet name="6.1" sheetId="1" r:id="rId1"/>
    <sheet name="6.2" sheetId="2" r:id="rId2"/>
    <sheet name="6.3" sheetId="3" r:id="rId3"/>
    <sheet name="6.4" sheetId="4" r:id="rId4"/>
    <sheet name="6.5" sheetId="5" r:id="rId5"/>
    <sheet name="6.6" sheetId="6" r:id="rId6"/>
    <sheet name="6.6 conti" sheetId="7" r:id="rId7"/>
    <sheet name="6.6 conti 1" sheetId="8" r:id="rId8"/>
    <sheet name="6.7" sheetId="11" r:id="rId9"/>
    <sheet name="6.8" sheetId="9" r:id="rId10"/>
    <sheet name="6.9" sheetId="10" r:id="rId11"/>
  </sheets>
  <externalReferences>
    <externalReference r:id="rId12"/>
    <externalReference r:id="rId13"/>
    <externalReference r:id="rId14"/>
    <externalReference r:id="rId15"/>
  </externalReferences>
  <definedNames>
    <definedName name="\I" localSheetId="8">#REF!</definedName>
    <definedName name="\I">#REF!</definedName>
    <definedName name="\P" localSheetId="8">#REF!</definedName>
    <definedName name="\P">#REF!</definedName>
    <definedName name="aa" localSheetId="8">'[1]Oil Consumption – barrels'!#REF!</definedName>
    <definedName name="aa">'[1]Oil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 localSheetId="8">'[4]Conversion factors_1'!$B$5:$Q$5</definedName>
    <definedName name="CFHeadings">'[2]Conversion factors_1'!$B$5:$Q$5</definedName>
    <definedName name="ConversionFactors" localSheetId="8">OFFSET('[4]Conversion factors_1'!$B$6,0,0,100,16)</definedName>
    <definedName name="ConversionFactors">OFFSET('[2]Conversion factors_1'!$B$6,0,0,100,16)</definedName>
    <definedName name="ConversionFactors2" localSheetId="8">OFFSET('[4]Conversion factors_2'!$B$6,0,0,100,16)</definedName>
    <definedName name="ConversionFactors2">OFFSET('[2]Conversion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 localSheetId="8">#REF!</definedName>
    <definedName name="INIT">#REF!</definedName>
    <definedName name="LEAP" localSheetId="8">#REF!</definedName>
    <definedName name="LEAP">#REF!</definedName>
    <definedName name="MJ_per_toe">41868</definedName>
    <definedName name="NONLEAP" localSheetId="8">#REF!</definedName>
    <definedName name="NONLEAP">#REF!</definedName>
    <definedName name="_xlnm.Print_Area" localSheetId="7">'6.6 conti 1'!$A$1:$AJ$44</definedName>
    <definedName name="Print1" localSheetId="8">#REF!</definedName>
    <definedName name="Print1">#REF!</definedName>
    <definedName name="RawData" localSheetId="8">'[4]Data in physical units_1'!$B$5:$BM$106</definedName>
    <definedName name="RawData">'[2]Data in physical units_1'!$B$5:$BM$106</definedName>
    <definedName name="RawData2" localSheetId="8">'[4]Data in physical units_2'!$B$5:$BM$106</definedName>
    <definedName name="RawData2">'[2]Data in physical units_2'!$B$5:$BM$106</definedName>
    <definedName name="RawDataHeadings" localSheetId="8">'[4]Data in physical units_1'!$B$4:$BM$4</definedName>
    <definedName name="RawDataHeadings">'[2]Data in physical units_1'!$B$4:$BM$4</definedName>
    <definedName name="RawDataHeadings2" localSheetId="8">'[4]Data in physical units_2'!$B$4:$BM$4</definedName>
    <definedName name="RawDataHeadings2">'[2]Data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7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8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9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9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1" l="1"/>
  <c r="M22" i="11"/>
  <c r="L22" i="11"/>
  <c r="K22" i="11"/>
  <c r="J22" i="11"/>
  <c r="I22" i="11"/>
  <c r="H22" i="11"/>
  <c r="G22" i="11"/>
  <c r="F22" i="11"/>
  <c r="E22" i="11"/>
  <c r="D22" i="11"/>
  <c r="C22" i="11"/>
  <c r="B22" i="11"/>
  <c r="F20" i="11"/>
  <c r="E20" i="11"/>
  <c r="N19" i="11"/>
  <c r="N20" i="11" s="1"/>
  <c r="M19" i="11"/>
  <c r="M20" i="11" s="1"/>
  <c r="L19" i="11"/>
  <c r="L20" i="11" s="1"/>
  <c r="K19" i="11"/>
  <c r="K20" i="11" s="1"/>
  <c r="J19" i="11"/>
  <c r="J20" i="11" s="1"/>
  <c r="I19" i="11"/>
  <c r="I20" i="11" s="1"/>
  <c r="H19" i="11"/>
  <c r="H20" i="11" s="1"/>
  <c r="G19" i="11"/>
  <c r="G20" i="11" s="1"/>
  <c r="F19" i="11"/>
  <c r="E19" i="11"/>
  <c r="D19" i="11"/>
  <c r="D20" i="11" s="1"/>
  <c r="C19" i="11"/>
  <c r="C20" i="11" s="1"/>
  <c r="B19" i="11"/>
  <c r="B20" i="11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O11" i="11" l="1"/>
  <c r="O10" i="11"/>
  <c r="O7" i="11"/>
  <c r="O9" i="11"/>
  <c r="O8" i="11"/>
  <c r="O18" i="11"/>
  <c r="O6" i="11"/>
  <c r="O17" i="11"/>
  <c r="O16" i="11"/>
  <c r="O19" i="11" s="1"/>
  <c r="O13" i="11"/>
  <c r="O12" i="11"/>
  <c r="E19" i="10"/>
  <c r="C19" i="10"/>
  <c r="B19" i="10"/>
  <c r="E18" i="10"/>
  <c r="C18" i="10"/>
  <c r="B18" i="10"/>
  <c r="D17" i="10"/>
  <c r="F17" i="10" s="1"/>
  <c r="D16" i="10"/>
  <c r="F16" i="10" s="1"/>
  <c r="G16" i="10" s="1"/>
  <c r="D15" i="10"/>
  <c r="F15" i="10" s="1"/>
  <c r="G15" i="10" s="1"/>
  <c r="D14" i="10"/>
  <c r="F14" i="10" s="1"/>
  <c r="G14" i="10" s="1"/>
  <c r="D13" i="10"/>
  <c r="F13" i="10" s="1"/>
  <c r="G13" i="10" s="1"/>
  <c r="D12" i="10"/>
  <c r="F12" i="10" s="1"/>
  <c r="G12" i="10" s="1"/>
  <c r="D11" i="10"/>
  <c r="F11" i="10" s="1"/>
  <c r="G11" i="10" s="1"/>
  <c r="D10" i="10"/>
  <c r="F10" i="10" s="1"/>
  <c r="G10" i="10" s="1"/>
  <c r="D9" i="10"/>
  <c r="F9" i="10" s="1"/>
  <c r="G9" i="10" s="1"/>
  <c r="D8" i="10"/>
  <c r="F8" i="10" s="1"/>
  <c r="G8" i="10" s="1"/>
  <c r="D7" i="10"/>
  <c r="F7" i="10" s="1"/>
  <c r="G7" i="10" s="1"/>
  <c r="D6" i="10"/>
  <c r="F6" i="10" s="1"/>
  <c r="G6" i="10" s="1"/>
  <c r="D5" i="10"/>
  <c r="F5" i="10" s="1"/>
  <c r="G5" i="10" s="1"/>
  <c r="G21" i="9"/>
  <c r="F21" i="9"/>
  <c r="E21" i="9"/>
  <c r="D21" i="9"/>
  <c r="C21" i="9"/>
  <c r="B21" i="9"/>
  <c r="G20" i="9"/>
  <c r="F20" i="9"/>
  <c r="E20" i="9"/>
  <c r="D20" i="9"/>
  <c r="C20" i="9"/>
  <c r="B20" i="9"/>
  <c r="H18" i="9"/>
  <c r="H21" i="9" s="1"/>
  <c r="H17" i="9"/>
  <c r="H16" i="9"/>
  <c r="H15" i="9"/>
  <c r="H14" i="9"/>
  <c r="H13" i="9"/>
  <c r="H12" i="9"/>
  <c r="H11" i="9"/>
  <c r="H10" i="9"/>
  <c r="H9" i="9"/>
  <c r="H8" i="9"/>
  <c r="H7" i="9"/>
  <c r="H6" i="9"/>
  <c r="M6" i="8"/>
  <c r="W6" i="8"/>
  <c r="AD6" i="8"/>
  <c r="M7" i="8"/>
  <c r="W7" i="8"/>
  <c r="AD7" i="8"/>
  <c r="M8" i="8"/>
  <c r="W8" i="8"/>
  <c r="AD8" i="8"/>
  <c r="M9" i="8"/>
  <c r="M21" i="8" s="1"/>
  <c r="W9" i="8"/>
  <c r="AD9" i="8"/>
  <c r="M10" i="8"/>
  <c r="W10" i="8"/>
  <c r="AD10" i="8"/>
  <c r="M11" i="8"/>
  <c r="W11" i="8"/>
  <c r="AD11" i="8"/>
  <c r="M12" i="8"/>
  <c r="W12" i="8"/>
  <c r="AD12" i="8"/>
  <c r="M13" i="8"/>
  <c r="W13" i="8"/>
  <c r="AD13" i="8"/>
  <c r="M14" i="8"/>
  <c r="W14" i="8"/>
  <c r="AD14" i="8"/>
  <c r="M15" i="8"/>
  <c r="W15" i="8"/>
  <c r="AD15" i="8"/>
  <c r="M16" i="8"/>
  <c r="W16" i="8"/>
  <c r="AD16" i="8"/>
  <c r="M17" i="8"/>
  <c r="M20" i="8" s="1"/>
  <c r="W17" i="8"/>
  <c r="AD17" i="8"/>
  <c r="M18" i="8"/>
  <c r="C19" i="8" s="1"/>
  <c r="W18" i="8"/>
  <c r="R19" i="8" s="1"/>
  <c r="AD18" i="8"/>
  <c r="AD19" i="8" s="1"/>
  <c r="G19" i="8"/>
  <c r="H19" i="8"/>
  <c r="I19" i="8"/>
  <c r="K19" i="8"/>
  <c r="L19" i="8"/>
  <c r="M19" i="8"/>
  <c r="Q19" i="8"/>
  <c r="C20" i="8"/>
  <c r="F20" i="8"/>
  <c r="G20" i="8"/>
  <c r="H20" i="8"/>
  <c r="I20" i="8"/>
  <c r="K20" i="8"/>
  <c r="R20" i="8"/>
  <c r="U20" i="8"/>
  <c r="V20" i="8"/>
  <c r="AA20" i="8"/>
  <c r="AB20" i="8"/>
  <c r="AC20" i="8"/>
  <c r="C21" i="8"/>
  <c r="D21" i="8"/>
  <c r="F21" i="8"/>
  <c r="H21" i="8"/>
  <c r="I21" i="8"/>
  <c r="K21" i="8"/>
  <c r="L21" i="8"/>
  <c r="R21" i="8"/>
  <c r="U21" i="8"/>
  <c r="V21" i="8"/>
  <c r="AA21" i="8"/>
  <c r="AB21" i="8"/>
  <c r="AC21" i="8"/>
  <c r="H44" i="7"/>
  <c r="E44" i="7"/>
  <c r="D44" i="7"/>
  <c r="H43" i="7"/>
  <c r="G43" i="7"/>
  <c r="E43" i="7"/>
  <c r="J42" i="7"/>
  <c r="I42" i="7"/>
  <c r="H42" i="7"/>
  <c r="G42" i="7"/>
  <c r="D42" i="7"/>
  <c r="J41" i="7"/>
  <c r="J44" i="7" s="1"/>
  <c r="J40" i="7"/>
  <c r="J39" i="7"/>
  <c r="J38" i="7"/>
  <c r="J37" i="7"/>
  <c r="J36" i="7"/>
  <c r="J35" i="7"/>
  <c r="J34" i="7"/>
  <c r="J33" i="7"/>
  <c r="J32" i="7"/>
  <c r="J31" i="7"/>
  <c r="J30" i="7"/>
  <c r="J29" i="7"/>
  <c r="J22" i="7"/>
  <c r="I22" i="7"/>
  <c r="H22" i="7"/>
  <c r="G22" i="7"/>
  <c r="F22" i="7"/>
  <c r="E22" i="7"/>
  <c r="D22" i="7"/>
  <c r="C22" i="7"/>
  <c r="J21" i="7"/>
  <c r="I21" i="7"/>
  <c r="H21" i="7"/>
  <c r="G21" i="7"/>
  <c r="F21" i="7"/>
  <c r="E21" i="7"/>
  <c r="D21" i="7"/>
  <c r="C21" i="7"/>
  <c r="K20" i="7"/>
  <c r="K19" i="7"/>
  <c r="J20" i="7" s="1"/>
  <c r="K18" i="7"/>
  <c r="K17" i="7"/>
  <c r="K16" i="7"/>
  <c r="K15" i="7"/>
  <c r="K14" i="7"/>
  <c r="K13" i="7"/>
  <c r="K12" i="7"/>
  <c r="K11" i="7"/>
  <c r="K10" i="7"/>
  <c r="K9" i="7"/>
  <c r="K8" i="7"/>
  <c r="K7" i="7"/>
  <c r="K42" i="6"/>
  <c r="I42" i="6"/>
  <c r="H42" i="6"/>
  <c r="G42" i="6"/>
  <c r="F42" i="6"/>
  <c r="E42" i="6"/>
  <c r="D42" i="6"/>
  <c r="C42" i="6"/>
  <c r="K41" i="6"/>
  <c r="I41" i="6"/>
  <c r="H41" i="6"/>
  <c r="G41" i="6"/>
  <c r="F41" i="6"/>
  <c r="E41" i="6"/>
  <c r="D41" i="6"/>
  <c r="C41" i="6"/>
  <c r="K40" i="6"/>
  <c r="J40" i="6"/>
  <c r="I40" i="6"/>
  <c r="H40" i="6"/>
  <c r="G40" i="6"/>
  <c r="F40" i="6"/>
  <c r="E40" i="6"/>
  <c r="D40" i="6"/>
  <c r="C40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T8" i="6"/>
  <c r="S8" i="6"/>
  <c r="R8" i="6"/>
  <c r="Q8" i="6"/>
  <c r="P8" i="6"/>
  <c r="O8" i="6"/>
  <c r="N8" i="6"/>
  <c r="U7" i="6"/>
  <c r="U6" i="6"/>
  <c r="T7" i="6" s="1"/>
  <c r="U5" i="6"/>
  <c r="U4" i="6"/>
  <c r="O21" i="5"/>
  <c r="N21" i="5"/>
  <c r="M21" i="5"/>
  <c r="L21" i="5"/>
  <c r="K21" i="5"/>
  <c r="J21" i="5"/>
  <c r="I21" i="5"/>
  <c r="H21" i="5"/>
  <c r="G21" i="5"/>
  <c r="F21" i="5"/>
  <c r="D21" i="5"/>
  <c r="C21" i="5"/>
  <c r="B21" i="5"/>
  <c r="O20" i="5"/>
  <c r="M20" i="5"/>
  <c r="L20" i="5"/>
  <c r="K20" i="5"/>
  <c r="J20" i="5"/>
  <c r="I20" i="5"/>
  <c r="H20" i="5"/>
  <c r="G20" i="5"/>
  <c r="F20" i="5"/>
  <c r="E20" i="5"/>
  <c r="D20" i="5"/>
  <c r="C20" i="5"/>
  <c r="B20" i="5"/>
  <c r="K19" i="5"/>
  <c r="J19" i="5"/>
  <c r="I19" i="5"/>
  <c r="H19" i="5"/>
  <c r="G19" i="5"/>
  <c r="F19" i="5"/>
  <c r="E19" i="5"/>
  <c r="D19" i="5"/>
  <c r="N18" i="5"/>
  <c r="N20" i="5" s="1"/>
  <c r="N17" i="5"/>
  <c r="P17" i="5" s="1"/>
  <c r="N16" i="5"/>
  <c r="P16" i="5" s="1"/>
  <c r="N15" i="5"/>
  <c r="P15" i="5" s="1"/>
  <c r="N14" i="5"/>
  <c r="P14" i="5" s="1"/>
  <c r="N13" i="5"/>
  <c r="P13" i="5" s="1"/>
  <c r="N12" i="5"/>
  <c r="P12" i="5" s="1"/>
  <c r="N11" i="5"/>
  <c r="P11" i="5" s="1"/>
  <c r="N10" i="5"/>
  <c r="P10" i="5" s="1"/>
  <c r="N9" i="5"/>
  <c r="P9" i="5" s="1"/>
  <c r="N8" i="5"/>
  <c r="P8" i="5" s="1"/>
  <c r="N7" i="5"/>
  <c r="P7" i="5" s="1"/>
  <c r="N6" i="5"/>
  <c r="P6" i="5" s="1"/>
  <c r="I20" i="4"/>
  <c r="H20" i="4"/>
  <c r="G20" i="4"/>
  <c r="F20" i="4"/>
  <c r="E20" i="4"/>
  <c r="D20" i="4"/>
  <c r="C20" i="4"/>
  <c r="B20" i="4"/>
  <c r="H19" i="4"/>
  <c r="B19" i="4"/>
  <c r="I18" i="4"/>
  <c r="H18" i="4"/>
  <c r="G18" i="4"/>
  <c r="F18" i="4"/>
  <c r="E18" i="4"/>
  <c r="I17" i="4"/>
  <c r="D18" i="4" s="1"/>
  <c r="I16" i="4"/>
  <c r="I19" i="4" s="1"/>
  <c r="I15" i="4"/>
  <c r="I14" i="4"/>
  <c r="I13" i="4"/>
  <c r="I12" i="4"/>
  <c r="I11" i="4"/>
  <c r="I10" i="4"/>
  <c r="I9" i="4"/>
  <c r="I8" i="4"/>
  <c r="I7" i="4"/>
  <c r="I6" i="4"/>
  <c r="I5" i="4"/>
  <c r="J20" i="3"/>
  <c r="I20" i="3"/>
  <c r="G20" i="3"/>
  <c r="F20" i="3"/>
  <c r="E20" i="3"/>
  <c r="D20" i="3"/>
  <c r="C20" i="3"/>
  <c r="B20" i="3"/>
  <c r="J19" i="3"/>
  <c r="D19" i="3"/>
  <c r="C19" i="3"/>
  <c r="B19" i="3"/>
  <c r="K18" i="3"/>
  <c r="K17" i="3"/>
  <c r="K20" i="3" s="1"/>
  <c r="K16" i="3"/>
  <c r="K15" i="3"/>
  <c r="K14" i="3"/>
  <c r="K13" i="3"/>
  <c r="K12" i="3"/>
  <c r="K11" i="3"/>
  <c r="K10" i="3"/>
  <c r="K9" i="3"/>
  <c r="K8" i="3"/>
  <c r="K7" i="3"/>
  <c r="K6" i="3"/>
  <c r="K5" i="3"/>
  <c r="F19" i="2"/>
  <c r="E19" i="2"/>
  <c r="D19" i="2"/>
  <c r="C19" i="2"/>
  <c r="B19" i="2"/>
  <c r="G18" i="2"/>
  <c r="F18" i="2"/>
  <c r="E18" i="2"/>
  <c r="D18" i="2"/>
  <c r="C18" i="2"/>
  <c r="B18" i="2"/>
  <c r="G17" i="2"/>
  <c r="G19" i="2" s="1"/>
  <c r="G16" i="2"/>
  <c r="G15" i="2"/>
  <c r="G14" i="2"/>
  <c r="G13" i="2"/>
  <c r="G12" i="2"/>
  <c r="G11" i="2"/>
  <c r="G10" i="2"/>
  <c r="G9" i="2"/>
  <c r="G8" i="2"/>
  <c r="G7" i="2"/>
  <c r="G6" i="2"/>
  <c r="G5" i="2"/>
  <c r="F20" i="1"/>
  <c r="E20" i="1"/>
  <c r="D20" i="1"/>
  <c r="D19" i="1"/>
  <c r="F19" i="1"/>
  <c r="E19" i="1"/>
  <c r="C20" i="1"/>
  <c r="B20" i="1"/>
  <c r="O14" i="11" l="1"/>
  <c r="O20" i="11"/>
  <c r="G17" i="10"/>
  <c r="F19" i="10"/>
  <c r="F18" i="10"/>
  <c r="D18" i="10"/>
  <c r="D19" i="10"/>
  <c r="C19" i="9"/>
  <c r="F19" i="9"/>
  <c r="H20" i="9"/>
  <c r="E19" i="9"/>
  <c r="G19" i="9"/>
  <c r="D19" i="9"/>
  <c r="H19" i="9"/>
  <c r="B19" i="9"/>
  <c r="W20" i="8"/>
  <c r="AC19" i="8"/>
  <c r="AB19" i="8"/>
  <c r="J19" i="8"/>
  <c r="F19" i="8"/>
  <c r="W19" i="8"/>
  <c r="AD21" i="8"/>
  <c r="T19" i="8"/>
  <c r="E19" i="8"/>
  <c r="AA19" i="8"/>
  <c r="V19" i="8"/>
  <c r="S19" i="8"/>
  <c r="D19" i="8"/>
  <c r="U19" i="8"/>
  <c r="W21" i="8"/>
  <c r="AD20" i="8"/>
  <c r="C20" i="7"/>
  <c r="D20" i="7"/>
  <c r="E20" i="7"/>
  <c r="K22" i="7"/>
  <c r="F20" i="7"/>
  <c r="J43" i="7"/>
  <c r="G20" i="7"/>
  <c r="C42" i="7"/>
  <c r="H20" i="7"/>
  <c r="K21" i="7"/>
  <c r="I20" i="7"/>
  <c r="E42" i="7"/>
  <c r="F42" i="7"/>
  <c r="N7" i="6"/>
  <c r="O7" i="6"/>
  <c r="P7" i="6"/>
  <c r="Q7" i="6"/>
  <c r="U8" i="6"/>
  <c r="R7" i="6"/>
  <c r="S7" i="6"/>
  <c r="L19" i="5"/>
  <c r="M19" i="5"/>
  <c r="B19" i="5"/>
  <c r="N19" i="5"/>
  <c r="P18" i="5"/>
  <c r="C19" i="5"/>
  <c r="C18" i="4"/>
  <c r="B18" i="4"/>
  <c r="D18" i="3"/>
  <c r="F18" i="3"/>
  <c r="G18" i="3"/>
  <c r="B18" i="3"/>
  <c r="C18" i="3"/>
  <c r="E18" i="3"/>
  <c r="H18" i="3"/>
  <c r="K19" i="3"/>
  <c r="I18" i="3"/>
  <c r="J18" i="3"/>
  <c r="C19" i="1"/>
  <c r="B19" i="1"/>
  <c r="G19" i="10" l="1"/>
  <c r="G18" i="10"/>
  <c r="P21" i="5"/>
  <c r="P20" i="5"/>
</calcChain>
</file>

<file path=xl/sharedStrings.xml><?xml version="1.0" encoding="utf-8"?>
<sst xmlns="http://schemas.openxmlformats.org/spreadsheetml/2006/main" count="561" uniqueCount="219">
  <si>
    <t>Table 6.1:  Yearwise Consumption of  Energy Resources in Physical Units</t>
  </si>
  <si>
    <t>Year</t>
  </si>
  <si>
    <t>Coal #</t>
  </si>
  <si>
    <t xml:space="preserve">Lignite </t>
  </si>
  <si>
    <t>Crude Oil*</t>
  </si>
  <si>
    <t xml:space="preserve">Natural Gas </t>
  </si>
  <si>
    <t>Electricity**</t>
  </si>
  <si>
    <t>(Million Tonnes)</t>
  </si>
  <si>
    <t>MMT</t>
  </si>
  <si>
    <t>(Billion Cubic Metres)</t>
  </si>
  <si>
    <t>(GWh)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</si>
  <si>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</si>
  <si>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</si>
  <si>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</si>
  <si>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</si>
  <si>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</si>
  <si>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</si>
  <si>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</si>
  <si>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</si>
  <si>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</si>
  <si>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</si>
  <si>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</si>
  <si>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</si>
  <si>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2023-24(P)</t>
  </si>
  <si>
    <t>Growth rate of 2023-24 over 2022-23(%)</t>
  </si>
  <si>
    <t>CAGR 2014-15  to 2023-24(P) (%)</t>
  </si>
  <si>
    <t>P: Provisional</t>
  </si>
  <si>
    <r>
      <t>GWh = Giga Watt hour = 10</t>
    </r>
    <r>
      <rPr>
        <vertAlign val="superscript"/>
        <sz val="9"/>
        <color indexed="8"/>
        <rFont val="Times New Roman"/>
        <family val="1"/>
      </rPr>
      <t>6</t>
    </r>
    <r>
      <rPr>
        <sz val="9"/>
        <color indexed="8"/>
        <rFont val="Times New Roman"/>
        <family val="1"/>
      </rPr>
      <t xml:space="preserve"> x Kilo Watt hour</t>
    </r>
  </si>
  <si>
    <t xml:space="preserve"># Does not include Lignite </t>
  </si>
  <si>
    <t>*Crude oil in terms of refinery crude throughput.</t>
  </si>
  <si>
    <t>** Total Electricity Consumed</t>
  </si>
  <si>
    <t>Sources:</t>
  </si>
  <si>
    <t xml:space="preserve">1.  Ministry of Coal </t>
  </si>
  <si>
    <t>2.  Ministry of Petroleum &amp; Natural Gas.</t>
  </si>
  <si>
    <t xml:space="preserve">3.  Central Electricity Authority. </t>
  </si>
  <si>
    <t>Table 6.2: Yearwise Consumption of  Primary Energy Resources in Energy Units</t>
  </si>
  <si>
    <t>(In Petajoules)</t>
  </si>
  <si>
    <t xml:space="preserve">Coal </t>
  </si>
  <si>
    <t>Lignite</t>
  </si>
  <si>
    <t>Crude Oil *</t>
  </si>
  <si>
    <t>Natural  Gas</t>
  </si>
  <si>
    <t>Electricity #</t>
  </si>
  <si>
    <t>Total</t>
  </si>
  <si>
    <t>% Share in total consumption for 2023-24 (P)</t>
  </si>
  <si>
    <t>CAGR 2014-15 to 2023-24(%)</t>
  </si>
  <si>
    <t>*: Crude oil in terms of refinery crude processed.</t>
  </si>
  <si>
    <t>P: Provisional.</t>
  </si>
  <si>
    <t>#: Electricity from Hydro, Nuclear and other Renewable energy sources (Utility)</t>
  </si>
  <si>
    <t>Note: The figure against electricity has been calculated using the following formula:
Generattion from Electricity (Utility) from Hydro, Nuclear and other RE - Losses</t>
  </si>
  <si>
    <t xml:space="preserve">1. Ministry of Coal </t>
  </si>
  <si>
    <t>Table 6.3:  Yearwise Consumption of Coal - Industrywise</t>
  </si>
  <si>
    <t xml:space="preserve">                                            ( Million Tonnes)</t>
  </si>
  <si>
    <t>Electricity</t>
  </si>
  <si>
    <t>Steel  &amp; Washery + Import Coking Coal</t>
  </si>
  <si>
    <t>Cement</t>
  </si>
  <si>
    <t xml:space="preserve">Paper </t>
  </si>
  <si>
    <t>Textile</t>
  </si>
  <si>
    <t>Sponge Iron</t>
  </si>
  <si>
    <t>Fertilizers &amp; Chemicals</t>
  </si>
  <si>
    <t>Bricks</t>
  </si>
  <si>
    <t>Others+ Import Non-Coking Coal*</t>
  </si>
  <si>
    <t xml:space="preserve">                                             </t>
  </si>
  <si>
    <t>11 = 2 to 10</t>
  </si>
  <si>
    <t>-</t>
  </si>
  <si>
    <t>(P): Provisional</t>
  </si>
  <si>
    <t>* Includes  colliery consumption, jute, coal for soft coke &amp; other  industries</t>
  </si>
  <si>
    <t>Source : Ministry of Coal</t>
  </si>
  <si>
    <t>Table 6.4: Yearwise Consumption of Lignite -  Industrywise</t>
  </si>
  <si>
    <t xml:space="preserve">                                            ( Million  Tonnes)</t>
  </si>
  <si>
    <t>Steel  &amp; Washery</t>
  </si>
  <si>
    <t>Brick</t>
  </si>
  <si>
    <t>Others *</t>
  </si>
  <si>
    <t>9=2 to 8</t>
  </si>
  <si>
    <t xml:space="preserve">2019-20 </t>
  </si>
  <si>
    <t>* Includes Sponge Iron, colliery consumption., jute, bricks, coal for soft coke, chemicals, fertilisers &amp; other  industries consumption and imported lignite</t>
  </si>
  <si>
    <t xml:space="preserve">                                                       Table 6.5 : Yearwise Consumption of  Petroleum Products - Categorywise </t>
  </si>
  <si>
    <t xml:space="preserve">      (Million  Tonnes)</t>
  </si>
  <si>
    <t xml:space="preserve">Year </t>
  </si>
  <si>
    <t>Light Distillates</t>
  </si>
  <si>
    <t>Middle Distillates</t>
  </si>
  <si>
    <t>Heavy Ends</t>
  </si>
  <si>
    <t>Total Consumption</t>
  </si>
  <si>
    <t>Refinery Fuel and Losses</t>
  </si>
  <si>
    <t>Total including Refinery Fuel and losses</t>
  </si>
  <si>
    <t>LPG</t>
  </si>
  <si>
    <t>Petrol</t>
  </si>
  <si>
    <t>Naphtha</t>
  </si>
  <si>
    <t>Kerosene</t>
  </si>
  <si>
    <t>Aviation Turbine Fuel</t>
  </si>
  <si>
    <t>High Speed Diesel Oil</t>
  </si>
  <si>
    <t>Light Diesel Oil</t>
  </si>
  <si>
    <t>Fuel  Oil</t>
  </si>
  <si>
    <t>Lubricants</t>
  </si>
  <si>
    <t>Bitumen</t>
  </si>
  <si>
    <t>Petroleum
coke</t>
  </si>
  <si>
    <t>Others*</t>
  </si>
  <si>
    <t>14=2 to13</t>
  </si>
  <si>
    <t>Growth rate of 2023-24 over 2022-23 (%)</t>
  </si>
  <si>
    <t>(P) : Provisional;</t>
  </si>
  <si>
    <t>Consumption includes sales by oil companies, own consumption and direct private imports</t>
  </si>
  <si>
    <t>* : Includes those of light &amp; middle distillates and heavy ends and sales through private parties.</t>
  </si>
  <si>
    <t>Total may not tally due to rounding off.</t>
  </si>
  <si>
    <t>Source: Ministry of Petroleum &amp; Natural Gas.</t>
  </si>
  <si>
    <r>
      <t xml:space="preserve">                       </t>
    </r>
    <r>
      <rPr>
        <b/>
        <sz val="13"/>
        <color rgb="FF000000"/>
        <rFont val="Times New Roman"/>
        <family val="1"/>
      </rPr>
      <t>Table 6.6 (A): Yearwise Consumption of Selected Petroleum Products - Sectorwise(end use)</t>
    </r>
    <r>
      <rPr>
        <b/>
        <sz val="13"/>
        <color indexed="8"/>
        <rFont val="Times New Roman"/>
        <family val="1"/>
      </rPr>
      <t xml:space="preserve">       </t>
    </r>
  </si>
  <si>
    <r>
      <rPr>
        <b/>
        <sz val="12"/>
        <color theme="1"/>
        <rFont val="Calibri"/>
        <family val="2"/>
        <scheme val="minor"/>
      </rPr>
      <t>Table 6.6(A-1) : Distribution of High Speed Diesel(HSD) under Reseller/ Retail into different End-Use sectors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New times roman"/>
      </rPr>
      <t xml:space="preserve"> ( '000 Tonnes)</t>
    </r>
  </si>
  <si>
    <t>('000 Tonnes)</t>
  </si>
  <si>
    <t>Petroleum Product</t>
  </si>
  <si>
    <t>Transport</t>
  </si>
  <si>
    <t>Plantation/
Agriculture</t>
  </si>
  <si>
    <t>Power Generation</t>
  </si>
  <si>
    <t>Industry</t>
  </si>
  <si>
    <t>Mining &amp; Quarrying</t>
  </si>
  <si>
    <t>Resellers/Retail</t>
  </si>
  <si>
    <t>Misc. Services</t>
  </si>
  <si>
    <t>Pvt Imports</t>
  </si>
  <si>
    <t>FY</t>
  </si>
  <si>
    <t>Road Transport</t>
  </si>
  <si>
    <t>Shipping</t>
  </si>
  <si>
    <t>Railways</t>
  </si>
  <si>
    <t>Agriculture</t>
  </si>
  <si>
    <t>Other Consumer/ Industrial Goods</t>
  </si>
  <si>
    <t>Others</t>
  </si>
  <si>
    <t>11 =3 to10</t>
  </si>
  <si>
    <t>2023-24</t>
  </si>
  <si>
    <r>
      <rPr>
        <i/>
        <sz val="10"/>
        <color theme="1"/>
        <rFont val="Times New Roman"/>
        <family val="1"/>
      </rPr>
      <t>Note : </t>
    </r>
    <r>
      <rPr>
        <sz val="10"/>
        <color theme="1"/>
        <rFont val="Times New Roman"/>
        <family val="1"/>
      </rPr>
      <t xml:space="preserve">  The above end-use distribution of </t>
    </r>
    <r>
      <rPr>
        <i/>
        <sz val="10"/>
        <color theme="1"/>
        <rFont val="Times New Roman"/>
        <family val="1"/>
      </rPr>
      <t>High Speed Diesel(HSD)</t>
    </r>
    <r>
      <rPr>
        <sz val="10"/>
        <color theme="1"/>
        <rFont val="Times New Roman"/>
        <family val="1"/>
      </rPr>
      <t xml:space="preserve"> ( under </t>
    </r>
    <r>
      <rPr>
        <i/>
        <sz val="10"/>
        <color theme="1"/>
        <rFont val="Times New Roman"/>
        <family val="1"/>
      </rPr>
      <t>Retail/Reseller</t>
    </r>
    <r>
      <rPr>
        <sz val="10"/>
        <color theme="1"/>
        <rFont val="Times New Roman"/>
        <family val="1"/>
      </rPr>
      <t xml:space="preserve"> segment) has been made based on the findings mentioned in </t>
    </r>
    <r>
      <rPr>
        <i/>
        <sz val="10"/>
        <color theme="1"/>
        <rFont val="Times New Roman"/>
        <family val="1"/>
      </rPr>
      <t xml:space="preserve"> Figure 17 ( End-use share(%) of diesel ( retail and direct ) across India ) of </t>
    </r>
    <r>
      <rPr>
        <b/>
        <i/>
        <sz val="10"/>
        <color theme="1"/>
        <rFont val="Times New Roman"/>
        <family val="1"/>
      </rPr>
      <t>Sectoral Study Report  of PPAC</t>
    </r>
    <r>
      <rPr>
        <i/>
        <sz val="10"/>
        <color theme="1"/>
        <rFont val="Times New Roman"/>
        <family val="1"/>
      </rPr>
      <t xml:space="preserve"> ( https://ppac.gov.in/uploads/rep_studies/1666932000_ExecutiveSummarySectoralConsumptionStudy.pdf ).</t>
    </r>
  </si>
  <si>
    <t>CAGR 2014-15 to 2023-24 (%)</t>
  </si>
  <si>
    <t>Source: Ministry of Petroleum &amp; Natural Gas</t>
  </si>
  <si>
    <t xml:space="preserve">Table  6.6 (B) :  Yearwise Consumption of Selected Petroleum Products - Sectorwise(end use)
</t>
  </si>
  <si>
    <t xml:space="preserve"> ('000 Tonnes)</t>
  </si>
  <si>
    <t>Light  Diesel Oil</t>
  </si>
  <si>
    <t>**</t>
  </si>
  <si>
    <t xml:space="preserve">Table  6.6 (C) : Yearwise Consumption of Selected Petroleum Products - 
Sectorwise(end use)    </t>
  </si>
  <si>
    <t xml:space="preserve">                                              ('000 Tonnes)</t>
  </si>
  <si>
    <t>Furnace Oil</t>
  </si>
  <si>
    <t>Table  6.6 (D) : Yearwise Consumption of Selected Petroleum Products - Sectorwise(end use)</t>
  </si>
  <si>
    <t>10 =3 to 9</t>
  </si>
  <si>
    <t>Low Sulphur Heavy Stock</t>
  </si>
  <si>
    <t>CAGR 2014-15  to 2023-24 (%)</t>
  </si>
  <si>
    <t>SKO(Kerosene)</t>
  </si>
  <si>
    <t>Naptha</t>
  </si>
  <si>
    <t>*</t>
  </si>
  <si>
    <t>Liquefied Petroleum Gas</t>
  </si>
  <si>
    <t>6= 3 to 5</t>
  </si>
  <si>
    <t>9 = 3 to 8</t>
  </si>
  <si>
    <t>13= 3 to 12</t>
  </si>
  <si>
    <t>Commercial/ Industry</t>
  </si>
  <si>
    <t>Domestic/PDS</t>
  </si>
  <si>
    <t>Private Import</t>
  </si>
  <si>
    <t>Steel Plants</t>
  </si>
  <si>
    <t>Power Sector</t>
  </si>
  <si>
    <t>Petro Chemicals</t>
  </si>
  <si>
    <t>Fertiliser Sector</t>
  </si>
  <si>
    <t>Other/ Misc. Services</t>
  </si>
  <si>
    <t>Reseller/ Retail</t>
  </si>
  <si>
    <t>Non- Domestic /Industry/Commercial</t>
  </si>
  <si>
    <t>Domestic Distribution</t>
  </si>
  <si>
    <t>Mining</t>
  </si>
  <si>
    <t>Manufacturing/Non domestic</t>
  </si>
  <si>
    <t>Table  6.6 (G) : Yearwise Consumption of Selected Petroleum Products - Sectorwise(end use)</t>
  </si>
  <si>
    <t>Table  6.6 (F) : Yearwise Consumption of Selected Petroleum Products - 
Sectorwise(end use)</t>
  </si>
  <si>
    <t xml:space="preserve">Table  6.6 (E) : Yearwise Consumption of Selected Petroleum Products - 
Sectorwise(end use)  </t>
  </si>
  <si>
    <t xml:space="preserve">Table 6.8: Yearwise Consumption of Electricity - Sectorwise </t>
  </si>
  <si>
    <r>
      <t>(in Giga Watt Hour = 10</t>
    </r>
    <r>
      <rPr>
        <b/>
        <vertAlign val="superscript"/>
        <sz val="10"/>
        <color indexed="8"/>
        <rFont val="Times New Roman"/>
        <family val="1"/>
      </rPr>
      <t>6</t>
    </r>
    <r>
      <rPr>
        <b/>
        <sz val="10"/>
        <color indexed="8"/>
        <rFont val="Times New Roman"/>
        <family val="1"/>
      </rPr>
      <t xml:space="preserve">  Kilo Watt Hour)</t>
    </r>
  </si>
  <si>
    <t>Domestic</t>
  </si>
  <si>
    <t>Commercial</t>
  </si>
  <si>
    <t>Traction &amp; Railways</t>
  </si>
  <si>
    <t>Total Electricity Consumed</t>
  </si>
  <si>
    <t>8=2 to 7</t>
  </si>
  <si>
    <t>Source : Central Electricity Authority.</t>
  </si>
  <si>
    <t>Table 6.9 :  Electricity Generated (from Utilities), Distributed, Sold and Transmission &amp; Distribution Losses</t>
  </si>
  <si>
    <r>
      <t>(in Giga Watt hour =10</t>
    </r>
    <r>
      <rPr>
        <b/>
        <vertAlign val="superscript"/>
        <sz val="9"/>
        <color indexed="8"/>
        <rFont val="Times New Roman"/>
        <family val="1"/>
      </rPr>
      <t>6</t>
    </r>
    <r>
      <rPr>
        <b/>
        <sz val="9"/>
        <color indexed="8"/>
        <rFont val="Times New Roman"/>
        <family val="1"/>
      </rPr>
      <t xml:space="preserve">  Kilo Watt hour)</t>
    </r>
  </si>
  <si>
    <t>Net Electricity Generated from Utilities</t>
  </si>
  <si>
    <t>Purchases from Non-Utilities + Net Import from Other Countries</t>
  </si>
  <si>
    <t>Net Electricity Available for Supply</t>
  </si>
  <si>
    <t xml:space="preserve">Sold to Ultimate Consumers </t>
  </si>
  <si>
    <t xml:space="preserve"> Loss in transmission &amp; distribution</t>
  </si>
  <si>
    <t xml:space="preserve"> Loss in transmission &amp; distribution     (%)</t>
  </si>
  <si>
    <t>4=2+3</t>
  </si>
  <si>
    <t>6=4-5</t>
  </si>
  <si>
    <t xml:space="preserve">Source : Central Electricity Authority.   </t>
  </si>
  <si>
    <t>Table 6.7: Yearwise Consumption of Natural Gas - Sectorwise</t>
  </si>
  <si>
    <t>(Figures in MMSCM)</t>
  </si>
  <si>
    <t>Sector</t>
  </si>
  <si>
    <t xml:space="preserve">2018-19 </t>
  </si>
  <si>
    <t>% Share of Total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</si>
  <si>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</si>
  <si>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</si>
  <si>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</si>
  <si>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</si>
  <si>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</si>
  <si>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</si>
  <si>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</si>
  <si>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</si>
  <si>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</si>
  <si>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(a) Energy Purpose</t>
  </si>
  <si>
    <t>Power</t>
  </si>
  <si>
    <t>Industrial &amp; Manufacturing</t>
  </si>
  <si>
    <t>City or Local Natural Gas Distribution Network incl. Road Transport</t>
  </si>
  <si>
    <t>Agriculture (Tea Plantation)</t>
  </si>
  <si>
    <t>Internal Consumption for Pipeline System</t>
  </si>
  <si>
    <t>Refinery</t>
  </si>
  <si>
    <t>LPG Shrinkage</t>
  </si>
  <si>
    <t>Miscellaneous</t>
  </si>
  <si>
    <t>Total (a)</t>
  </si>
  <si>
    <t>(b) Non-Energy Purpose</t>
  </si>
  <si>
    <t>Fertilizer Industry</t>
  </si>
  <si>
    <t>Petrochemical</t>
  </si>
  <si>
    <t>Total (b)</t>
  </si>
  <si>
    <t>Total Sectorial Sales (a+b)</t>
  </si>
  <si>
    <t>Total Consumption **</t>
  </si>
  <si>
    <t xml:space="preserve">Total Consumption in MMSCMD </t>
  </si>
  <si>
    <t>Note: **: Availability Basis (Net Production+LNG Imports)</t>
  </si>
  <si>
    <t>1. Re-classification among the sectors of consumption of natural gas under energy and non-energy sectors, has been done depending on usage. Sectors where natural gas is being used as feedstock are classified as consumption of gas under non-energy purpose whereas those sectors where natural gas is being used as fuel are classified as consumption of gas under energy purpose .</t>
  </si>
  <si>
    <t>2. Sectorial Sales/consumption of natural gas includes RLNG.</t>
  </si>
  <si>
    <t>3. Total may not tally due to rounding off.</t>
  </si>
  <si>
    <t>4. The reasons for the variation between the consolidated availability and the consumption can be attributed to stock changes, conversion factor (volume/energy) and the provisional data reported by the companies.</t>
  </si>
  <si>
    <t xml:space="preserve">5. LPG shrinkage is being shifted from Non-Energy purpose to Energy Purpose. Since, LPG shrinkage is a transformation process and LPG produced is  used for energy purposes to meet domestic / household energy requirements. </t>
  </si>
  <si>
    <t xml:space="preserve"> </t>
  </si>
  <si>
    <t>Source: Ministry of Petroleum and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</si>
</sst>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0.0"/>
    <numFmt numFmtId="166" formatCode="0.000"/>
    <numFmt numFmtId="167" formatCode="0.00000"/>
    <numFmt numFmtId="168" formatCode="_(* #,##0_);_(* \(#,##0\);_(* &quot;-&quot;??_);_(@_)"/>
    <numFmt numFmtId="169" formatCode="#,##0.0"/>
    <numFmt numFmtId="170" formatCode="#,##0.000000000000"/>
    <numFmt numFmtId="171" formatCode="##0.000"/>
    <numFmt numFmtId="172" formatCode="0.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1"/>
      <name val="Times New Roman"/>
      <family val="1"/>
    </font>
    <font>
      <vertAlign val="superscript"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New times roman"/>
    </font>
    <font>
      <sz val="12"/>
      <color indexed="8"/>
      <name val="Times New Roman"/>
      <family val="1"/>
    </font>
    <font>
      <sz val="10"/>
      <color theme="1"/>
      <name val="New times roman"/>
    </font>
    <font>
      <sz val="9"/>
      <color rgb="FF000000"/>
      <name val="New times roman"/>
    </font>
    <font>
      <b/>
      <sz val="9"/>
      <color rgb="FF000000"/>
      <name val="New times roman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rgb="FF000000"/>
      <name val="Times New Roman"/>
      <family val="1"/>
    </font>
    <font>
      <b/>
      <sz val="16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2" fillId="0" borderId="0"/>
    <xf numFmtId="0" fontId="17" fillId="0" borderId="0"/>
    <xf numFmtId="0" fontId="17" fillId="0" borderId="0"/>
    <xf numFmtId="0" fontId="17" fillId="0" borderId="0"/>
  </cellStyleXfs>
  <cellXfs count="386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/>
    </xf>
    <xf numFmtId="3" fontId="5" fillId="3" borderId="12" xfId="1" applyNumberFormat="1" applyFont="1" applyFill="1" applyBorder="1" applyAlignment="1">
      <alignment horizontal="left"/>
    </xf>
    <xf numFmtId="3" fontId="6" fillId="3" borderId="12" xfId="1" applyNumberFormat="1" applyFont="1" applyFill="1" applyBorder="1" applyAlignment="1">
      <alignment horizontal="center"/>
    </xf>
    <xf numFmtId="2" fontId="0" fillId="0" borderId="0" xfId="0" applyNumberFormat="1"/>
    <xf numFmtId="4" fontId="5" fillId="0" borderId="0" xfId="1" applyNumberFormat="1" applyFont="1" applyBorder="1" applyAlignment="1">
      <alignment horizontal="center"/>
    </xf>
    <xf numFmtId="3" fontId="5" fillId="4" borderId="0" xfId="0" applyNumberFormat="1" applyFont="1" applyFill="1"/>
    <xf numFmtId="0" fontId="4" fillId="3" borderId="9" xfId="0" applyFont="1" applyFill="1" applyBorder="1" applyAlignment="1">
      <alignment horizontal="left" vertical="center" wrapText="1"/>
    </xf>
    <xf numFmtId="2" fontId="4" fillId="3" borderId="9" xfId="1" applyNumberFormat="1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4" fillId="3" borderId="6" xfId="1" applyNumberFormat="1" applyFont="1" applyFill="1" applyBorder="1" applyAlignment="1">
      <alignment horizontal="center" vertical="center"/>
    </xf>
    <xf numFmtId="0" fontId="6" fillId="2" borderId="13" xfId="0" applyFont="1" applyFill="1" applyBorder="1"/>
    <xf numFmtId="2" fontId="4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4" fillId="2" borderId="14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5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/>
    </xf>
    <xf numFmtId="0" fontId="5" fillId="2" borderId="0" xfId="0" applyFont="1" applyFill="1"/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13" xfId="0" applyFont="1" applyFill="1" applyBorder="1"/>
    <xf numFmtId="0" fontId="10" fillId="2" borderId="4" xfId="0" applyFont="1" applyFill="1" applyBorder="1"/>
    <xf numFmtId="0" fontId="9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2" applyNumberFormat="1" applyFont="1"/>
    <xf numFmtId="0" fontId="0" fillId="0" borderId="0" xfId="0" applyAlignment="1">
      <alignment horizontal="center"/>
    </xf>
    <xf numFmtId="0" fontId="5" fillId="2" borderId="4" xfId="3" applyFont="1" applyFill="1" applyBorder="1"/>
    <xf numFmtId="0" fontId="5" fillId="2" borderId="5" xfId="3" applyFont="1" applyFill="1" applyBorder="1"/>
    <xf numFmtId="0" fontId="0" fillId="2" borderId="5" xfId="0" applyFill="1" applyBorder="1"/>
    <xf numFmtId="0" fontId="13" fillId="2" borderId="6" xfId="3" applyFont="1" applyFill="1" applyBorder="1" applyAlignment="1">
      <alignment horizontal="right"/>
    </xf>
    <xf numFmtId="1" fontId="0" fillId="0" borderId="0" xfId="0" applyNumberFormat="1"/>
    <xf numFmtId="0" fontId="4" fillId="3" borderId="9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wrapText="1"/>
    </xf>
    <xf numFmtId="0" fontId="4" fillId="3" borderId="9" xfId="3" applyFont="1" applyFill="1" applyBorder="1" applyAlignment="1">
      <alignment horizontal="center"/>
    </xf>
    <xf numFmtId="4" fontId="5" fillId="3" borderId="12" xfId="1" applyNumberFormat="1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right"/>
    </xf>
    <xf numFmtId="165" fontId="15" fillId="3" borderId="9" xfId="3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 wrapText="1"/>
    </xf>
    <xf numFmtId="0" fontId="6" fillId="2" borderId="13" xfId="3" applyFont="1" applyFill="1" applyBorder="1"/>
    <xf numFmtId="0" fontId="5" fillId="2" borderId="0" xfId="3" applyFont="1" applyFill="1"/>
    <xf numFmtId="0" fontId="6" fillId="2" borderId="14" xfId="3" applyFont="1" applyFill="1" applyBorder="1" applyAlignment="1">
      <alignment horizontal="right"/>
    </xf>
    <xf numFmtId="0" fontId="0" fillId="2" borderId="14" xfId="0" applyFill="1" applyBorder="1"/>
    <xf numFmtId="166" fontId="14" fillId="0" borderId="0" xfId="3" applyNumberFormat="1" applyFont="1" applyAlignment="1">
      <alignment horizontal="center"/>
    </xf>
    <xf numFmtId="0" fontId="9" fillId="2" borderId="13" xfId="3" applyFont="1" applyFill="1" applyBorder="1"/>
    <xf numFmtId="0" fontId="11" fillId="2" borderId="13" xfId="0" applyFont="1" applyFill="1" applyBorder="1"/>
    <xf numFmtId="0" fontId="9" fillId="2" borderId="0" xfId="0" applyFont="1" applyFill="1"/>
    <xf numFmtId="0" fontId="16" fillId="2" borderId="0" xfId="0" applyFont="1" applyFill="1"/>
    <xf numFmtId="0" fontId="11" fillId="2" borderId="4" xfId="0" applyFont="1" applyFill="1" applyBorder="1"/>
    <xf numFmtId="0" fontId="16" fillId="2" borderId="5" xfId="0" applyFont="1" applyFill="1" applyBorder="1"/>
    <xf numFmtId="0" fontId="0" fillId="2" borderId="6" xfId="0" applyFill="1" applyBorder="1"/>
    <xf numFmtId="0" fontId="0" fillId="0" borderId="0" xfId="0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center"/>
    </xf>
    <xf numFmtId="2" fontId="4" fillId="3" borderId="9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/>
    </xf>
    <xf numFmtId="2" fontId="4" fillId="3" borderId="8" xfId="4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2" fontId="4" fillId="3" borderId="10" xfId="5" applyNumberFormat="1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right"/>
    </xf>
    <xf numFmtId="0" fontId="6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14" xfId="0" applyFont="1" applyFill="1" applyBorder="1"/>
    <xf numFmtId="0" fontId="9" fillId="2" borderId="4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2" borderId="6" xfId="0" applyFont="1" applyFill="1" applyBorder="1"/>
    <xf numFmtId="4" fontId="0" fillId="0" borderId="0" xfId="0" applyNumberForma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4" borderId="0" xfId="0" applyFill="1"/>
    <xf numFmtId="0" fontId="17" fillId="0" borderId="0" xfId="0" applyFont="1"/>
    <xf numFmtId="0" fontId="13" fillId="2" borderId="5" xfId="0" applyFont="1" applyFill="1" applyBorder="1" applyAlignment="1">
      <alignment horizontal="right"/>
    </xf>
    <xf numFmtId="0" fontId="1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167" fontId="0" fillId="0" borderId="0" xfId="0" applyNumberFormat="1"/>
    <xf numFmtId="0" fontId="5" fillId="0" borderId="0" xfId="0" applyFont="1" applyAlignment="1">
      <alignment horizontal="left" vertical="top" wrapText="1"/>
    </xf>
    <xf numFmtId="4" fontId="5" fillId="0" borderId="0" xfId="0" applyNumberFormat="1" applyFont="1"/>
    <xf numFmtId="0" fontId="5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right"/>
    </xf>
    <xf numFmtId="0" fontId="19" fillId="3" borderId="0" xfId="0" applyFont="1" applyFill="1"/>
    <xf numFmtId="0" fontId="15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2" fontId="15" fillId="3" borderId="9" xfId="0" applyNumberFormat="1" applyFont="1" applyFill="1" applyBorder="1" applyAlignment="1">
      <alignment horizontal="center" vertical="center"/>
    </xf>
    <xf numFmtId="168" fontId="6" fillId="2" borderId="1" xfId="1" applyNumberFormat="1" applyFont="1" applyFill="1" applyBorder="1" applyAlignment="1"/>
    <xf numFmtId="168" fontId="6" fillId="2" borderId="2" xfId="1" applyNumberFormat="1" applyFont="1" applyFill="1" applyBorder="1" applyAlignment="1"/>
    <xf numFmtId="0" fontId="20" fillId="2" borderId="2" xfId="0" applyFont="1" applyFill="1" applyBorder="1"/>
    <xf numFmtId="168" fontId="6" fillId="2" borderId="13" xfId="1" applyNumberFormat="1" applyFont="1" applyFill="1" applyBorder="1" applyAlignment="1"/>
    <xf numFmtId="168" fontId="6" fillId="2" borderId="0" xfId="1" applyNumberFormat="1" applyFont="1" applyFill="1" applyBorder="1" applyAlignment="1"/>
    <xf numFmtId="0" fontId="20" fillId="2" borderId="0" xfId="0" applyFont="1" applyFill="1"/>
    <xf numFmtId="168" fontId="9" fillId="2" borderId="4" xfId="1" applyNumberFormat="1" applyFont="1" applyFill="1" applyBorder="1" applyAlignment="1">
      <alignment vertical="top"/>
    </xf>
    <xf numFmtId="168" fontId="6" fillId="2" borderId="5" xfId="1" applyNumberFormat="1" applyFont="1" applyFill="1" applyBorder="1" applyAlignment="1"/>
    <xf numFmtId="0" fontId="20" fillId="2" borderId="5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13" fillId="2" borderId="6" xfId="1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 wrapText="1"/>
    </xf>
    <xf numFmtId="0" fontId="26" fillId="3" borderId="9" xfId="0" applyFont="1" applyFill="1" applyBorder="1" applyAlignment="1">
      <alignment horizontal="center" vertical="center"/>
    </xf>
    <xf numFmtId="3" fontId="27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1" fontId="6" fillId="3" borderId="7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9" fontId="0" fillId="0" borderId="0" xfId="2" applyFont="1"/>
    <xf numFmtId="1" fontId="6" fillId="3" borderId="12" xfId="1" applyNumberFormat="1" applyFont="1" applyFill="1" applyBorder="1" applyAlignment="1">
      <alignment horizontal="center"/>
    </xf>
    <xf numFmtId="4" fontId="28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2" fontId="13" fillId="3" borderId="9" xfId="1" applyNumberFormat="1" applyFont="1" applyFill="1" applyBorder="1" applyAlignment="1">
      <alignment horizontal="center" vertical="center"/>
    </xf>
    <xf numFmtId="4" fontId="4" fillId="3" borderId="9" xfId="1" applyNumberFormat="1" applyFont="1" applyFill="1" applyBorder="1" applyAlignment="1">
      <alignment horizontal="center" vertical="center"/>
    </xf>
    <xf numFmtId="2" fontId="4" fillId="4" borderId="0" xfId="1" applyNumberFormat="1" applyFont="1" applyFill="1" applyBorder="1" applyAlignment="1">
      <alignment horizontal="center" vertical="center"/>
    </xf>
    <xf numFmtId="168" fontId="9" fillId="2" borderId="4" xfId="1" applyNumberFormat="1" applyFont="1" applyFill="1" applyBorder="1" applyAlignment="1">
      <alignment vertical="center"/>
    </xf>
    <xf numFmtId="0" fontId="0" fillId="2" borderId="15" xfId="0" applyFill="1" applyBorder="1" applyAlignment="1">
      <alignment vertical="top"/>
    </xf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31" fillId="2" borderId="8" xfId="0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2" fontId="4" fillId="0" borderId="0" xfId="1" applyNumberFormat="1" applyFont="1" applyBorder="1" applyAlignment="1">
      <alignment horizontal="right" vertical="center"/>
    </xf>
    <xf numFmtId="168" fontId="5" fillId="0" borderId="0" xfId="1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5" xfId="1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2" fontId="6" fillId="3" borderId="0" xfId="1" applyNumberFormat="1" applyFont="1" applyFill="1" applyBorder="1" applyAlignment="1">
      <alignment horizontal="center"/>
    </xf>
    <xf numFmtId="2" fontId="6" fillId="3" borderId="12" xfId="1" applyNumberFormat="1" applyFont="1" applyFill="1" applyBorder="1" applyAlignment="1">
      <alignment horizontal="center"/>
    </xf>
    <xf numFmtId="2" fontId="33" fillId="3" borderId="12" xfId="6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right"/>
    </xf>
    <xf numFmtId="1" fontId="31" fillId="0" borderId="0" xfId="6" applyNumberFormat="1" applyFont="1" applyAlignment="1">
      <alignment horizontal="right"/>
    </xf>
    <xf numFmtId="0" fontId="5" fillId="3" borderId="14" xfId="0" applyFont="1" applyFill="1" applyBorder="1"/>
    <xf numFmtId="0" fontId="5" fillId="3" borderId="12" xfId="0" applyFont="1" applyFill="1" applyBorder="1" applyAlignment="1">
      <alignment vertical="center"/>
    </xf>
    <xf numFmtId="2" fontId="15" fillId="3" borderId="9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31" fillId="0" borderId="0" xfId="0" applyFont="1" applyAlignment="1">
      <alignment horizontal="right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right" vertical="top" wrapText="1"/>
    </xf>
    <xf numFmtId="165" fontId="0" fillId="0" borderId="0" xfId="0" applyNumberFormat="1"/>
    <xf numFmtId="1" fontId="5" fillId="4" borderId="0" xfId="1" applyNumberFormat="1" applyFont="1" applyFill="1" applyBorder="1" applyAlignment="1">
      <alignment horizontal="center"/>
    </xf>
    <xf numFmtId="0" fontId="25" fillId="2" borderId="4" xfId="0" applyFont="1" applyFill="1" applyBorder="1"/>
    <xf numFmtId="0" fontId="25" fillId="2" borderId="5" xfId="0" applyFont="1" applyFill="1" applyBorder="1" applyAlignment="1">
      <alignment horizontal="right"/>
    </xf>
    <xf numFmtId="0" fontId="19" fillId="2" borderId="5" xfId="0" applyFont="1" applyFill="1" applyBorder="1"/>
    <xf numFmtId="0" fontId="4" fillId="3" borderId="15" xfId="0" applyFont="1" applyFill="1" applyBorder="1" applyAlignment="1">
      <alignment horizontal="center" vertical="center" wrapText="1"/>
    </xf>
    <xf numFmtId="3" fontId="0" fillId="0" borderId="0" xfId="0" applyNumberFormat="1"/>
    <xf numFmtId="0" fontId="5" fillId="3" borderId="12" xfId="0" applyFont="1" applyFill="1" applyBorder="1"/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2" fontId="13" fillId="2" borderId="14" xfId="1" applyNumberFormat="1" applyFont="1" applyFill="1" applyBorder="1" applyAlignment="1">
      <alignment horizontal="right" vertical="center"/>
    </xf>
    <xf numFmtId="2" fontId="33" fillId="3" borderId="7" xfId="1" applyNumberFormat="1" applyFont="1" applyFill="1" applyBorder="1" applyAlignment="1">
      <alignment horizontal="center"/>
    </xf>
    <xf numFmtId="2" fontId="33" fillId="3" borderId="12" xfId="1" applyNumberFormat="1" applyFont="1" applyFill="1" applyBorder="1" applyAlignment="1">
      <alignment horizontal="center"/>
    </xf>
    <xf numFmtId="2" fontId="31" fillId="0" borderId="0" xfId="1" quotePrefix="1" applyNumberFormat="1" applyFont="1" applyFill="1" applyBorder="1" applyAlignment="1">
      <alignment horizontal="right"/>
    </xf>
    <xf numFmtId="2" fontId="31" fillId="0" borderId="0" xfId="1" applyNumberFormat="1" applyFont="1" applyFill="1" applyBorder="1" applyAlignment="1">
      <alignment horizontal="right"/>
    </xf>
    <xf numFmtId="2" fontId="31" fillId="0" borderId="0" xfId="6" applyNumberFormat="1" applyFont="1" applyAlignment="1">
      <alignment horizontal="right"/>
    </xf>
    <xf numFmtId="2" fontId="33" fillId="3" borderId="14" xfId="1" applyNumberFormat="1" applyFont="1" applyFill="1" applyBorder="1" applyAlignment="1">
      <alignment horizontal="center"/>
    </xf>
    <xf numFmtId="2" fontId="18" fillId="3" borderId="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0" fontId="4" fillId="4" borderId="0" xfId="0" applyFont="1" applyFill="1" applyAlignment="1">
      <alignment horizontal="left" vertical="center" wrapText="1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2" fontId="4" fillId="3" borderId="10" xfId="1" applyNumberFormat="1" applyFont="1" applyFill="1" applyBorder="1" applyAlignment="1">
      <alignment horizontal="center" vertical="center"/>
    </xf>
    <xf numFmtId="1" fontId="31" fillId="0" borderId="0" xfId="1" applyNumberFormat="1" applyFont="1" applyFill="1" applyBorder="1" applyAlignment="1">
      <alignment horizontal="center"/>
    </xf>
    <xf numFmtId="1" fontId="31" fillId="4" borderId="0" xfId="1" applyNumberFormat="1" applyFont="1" applyFill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5" fillId="4" borderId="9" xfId="1" applyNumberFormat="1" applyFont="1" applyFill="1" applyBorder="1" applyAlignment="1">
      <alignment horizontal="center"/>
    </xf>
    <xf numFmtId="1" fontId="6" fillId="3" borderId="14" xfId="1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2" fontId="6" fillId="3" borderId="7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/>
    </xf>
    <xf numFmtId="2" fontId="4" fillId="2" borderId="4" xfId="1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vertical="top" wrapText="1"/>
    </xf>
    <xf numFmtId="0" fontId="35" fillId="2" borderId="4" xfId="0" applyFont="1" applyFill="1" applyBorder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/>
    </xf>
    <xf numFmtId="3" fontId="6" fillId="3" borderId="14" xfId="1" applyNumberFormat="1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/>
    </xf>
    <xf numFmtId="0" fontId="9" fillId="2" borderId="4" xfId="0" applyFont="1" applyFill="1" applyBorder="1" applyAlignment="1">
      <alignment vertical="top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2" fontId="4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8" fillId="3" borderId="9" xfId="0" applyFont="1" applyFill="1" applyBorder="1" applyAlignment="1">
      <alignment horizontal="center"/>
    </xf>
    <xf numFmtId="169" fontId="5" fillId="0" borderId="0" xfId="1" applyNumberFormat="1" applyFont="1" applyBorder="1" applyAlignment="1">
      <alignment horizontal="center"/>
    </xf>
    <xf numFmtId="2" fontId="6" fillId="3" borderId="12" xfId="2" applyNumberFormat="1" applyFont="1" applyFill="1" applyBorder="1" applyAlignment="1">
      <alignment horizontal="center"/>
    </xf>
    <xf numFmtId="170" fontId="5" fillId="0" borderId="0" xfId="1" applyNumberFormat="1" applyFont="1" applyBorder="1" applyAlignment="1">
      <alignment horizontal="center"/>
    </xf>
    <xf numFmtId="3" fontId="5" fillId="4" borderId="0" xfId="1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168" fontId="5" fillId="2" borderId="5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shrinkToFit="1"/>
    </xf>
    <xf numFmtId="0" fontId="3" fillId="2" borderId="3" xfId="3" applyFont="1" applyFill="1" applyBorder="1" applyAlignment="1">
      <alignment horizontal="center" vertical="center" shrinkToFit="1"/>
    </xf>
    <xf numFmtId="0" fontId="6" fillId="2" borderId="13" xfId="3" applyFont="1" applyFill="1" applyBorder="1" applyAlignment="1">
      <alignment horizontal="left" vertical="top" wrapText="1"/>
    </xf>
    <xf numFmtId="0" fontId="6" fillId="2" borderId="0" xfId="3" applyFont="1" applyFill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 readingOrder="1"/>
    </xf>
    <xf numFmtId="0" fontId="21" fillId="2" borderId="2" xfId="0" applyFont="1" applyFill="1" applyBorder="1" applyAlignment="1">
      <alignment horizontal="center" vertical="center" wrapText="1" readingOrder="1"/>
    </xf>
    <xf numFmtId="0" fontId="21" fillId="2" borderId="3" xfId="0" applyFont="1" applyFill="1" applyBorder="1" applyAlignment="1">
      <alignment horizontal="center" vertical="center" wrapText="1" readingOrder="1"/>
    </xf>
    <xf numFmtId="0" fontId="21" fillId="2" borderId="13" xfId="0" applyFont="1" applyFill="1" applyBorder="1" applyAlignment="1">
      <alignment horizontal="center" vertical="center" wrapText="1" readingOrder="1"/>
    </xf>
    <xf numFmtId="0" fontId="21" fillId="2" borderId="0" xfId="0" applyFont="1" applyFill="1" applyAlignment="1">
      <alignment horizontal="center" vertical="center" wrapText="1" readingOrder="1"/>
    </xf>
    <xf numFmtId="0" fontId="21" fillId="2" borderId="14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171" fontId="39" fillId="2" borderId="1" xfId="7" applyNumberFormat="1" applyFont="1" applyFill="1" applyBorder="1" applyAlignment="1">
      <alignment horizontal="center" vertical="center" wrapText="1"/>
    </xf>
    <xf numFmtId="171" fontId="39" fillId="2" borderId="2" xfId="7" applyNumberFormat="1" applyFont="1" applyFill="1" applyBorder="1" applyAlignment="1">
      <alignment horizontal="center" vertical="center" wrapText="1"/>
    </xf>
    <xf numFmtId="171" fontId="39" fillId="2" borderId="3" xfId="7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right"/>
    </xf>
    <xf numFmtId="17" fontId="15" fillId="3" borderId="9" xfId="0" applyNumberFormat="1" applyFont="1" applyFill="1" applyBorder="1" applyAlignment="1">
      <alignment horizontal="center" vertical="center"/>
    </xf>
    <xf numFmtId="1" fontId="15" fillId="3" borderId="9" xfId="8" applyNumberFormat="1" applyFont="1" applyFill="1" applyBorder="1" applyAlignment="1">
      <alignment horizontal="center" vertical="center"/>
    </xf>
    <xf numFmtId="1" fontId="15" fillId="3" borderId="9" xfId="8" applyNumberFormat="1" applyFont="1" applyFill="1" applyBorder="1" applyAlignment="1">
      <alignment vertical="center"/>
    </xf>
    <xf numFmtId="1" fontId="15" fillId="3" borderId="3" xfId="8" applyNumberFormat="1" applyFont="1" applyFill="1" applyBorder="1" applyAlignment="1">
      <alignment horizontal="center" vertical="center"/>
    </xf>
    <xf numFmtId="1" fontId="15" fillId="3" borderId="9" xfId="8" applyNumberFormat="1" applyFont="1" applyFill="1" applyBorder="1" applyAlignment="1">
      <alignment horizontal="center" vertical="center" wrapText="1"/>
    </xf>
    <xf numFmtId="1" fontId="40" fillId="3" borderId="7" xfId="8" applyNumberFormat="1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/>
    </xf>
    <xf numFmtId="1" fontId="15" fillId="3" borderId="9" xfId="8" quotePrefix="1" applyNumberFormat="1" applyFont="1" applyFill="1" applyBorder="1" applyAlignment="1">
      <alignment horizontal="center" vertical="center"/>
    </xf>
    <xf numFmtId="1" fontId="15" fillId="3" borderId="9" xfId="8" applyNumberFormat="1" applyFont="1" applyFill="1" applyBorder="1" applyAlignment="1">
      <alignment horizontal="center" vertical="center"/>
    </xf>
    <xf numFmtId="1" fontId="15" fillId="3" borderId="7" xfId="8" applyNumberFormat="1" applyFont="1" applyFill="1" applyBorder="1" applyAlignment="1">
      <alignment horizontal="center" vertical="center"/>
    </xf>
    <xf numFmtId="3" fontId="31" fillId="3" borderId="1" xfId="7" applyNumberFormat="1" applyFont="1" applyFill="1" applyBorder="1" applyAlignment="1">
      <alignment horizontal="left"/>
    </xf>
    <xf numFmtId="3" fontId="33" fillId="3" borderId="7" xfId="8" applyNumberFormat="1" applyFont="1" applyFill="1" applyBorder="1" applyAlignment="1">
      <alignment horizontal="center" vertical="center"/>
    </xf>
    <xf numFmtId="4" fontId="33" fillId="3" borderId="7" xfId="8" applyNumberFormat="1" applyFont="1" applyFill="1" applyBorder="1" applyAlignment="1">
      <alignment horizontal="center" vertical="center"/>
    </xf>
    <xf numFmtId="3" fontId="31" fillId="3" borderId="13" xfId="9" applyNumberFormat="1" applyFont="1" applyFill="1" applyBorder="1" applyAlignment="1">
      <alignment horizontal="left"/>
    </xf>
    <xf numFmtId="3" fontId="33" fillId="3" borderId="12" xfId="8" applyNumberFormat="1" applyFont="1" applyFill="1" applyBorder="1" applyAlignment="1">
      <alignment horizontal="center" vertical="center"/>
    </xf>
    <xf numFmtId="4" fontId="33" fillId="3" borderId="12" xfId="8" applyNumberFormat="1" applyFont="1" applyFill="1" applyBorder="1" applyAlignment="1">
      <alignment horizontal="center" vertical="center"/>
    </xf>
    <xf numFmtId="3" fontId="31" fillId="3" borderId="13" xfId="9" applyNumberFormat="1" applyFont="1" applyFill="1" applyBorder="1" applyAlignment="1">
      <alignment horizontal="left" wrapText="1"/>
    </xf>
    <xf numFmtId="3" fontId="31" fillId="3" borderId="13" xfId="7" applyNumberFormat="1" applyFont="1" applyFill="1" applyBorder="1" applyAlignment="1">
      <alignment horizontal="left"/>
    </xf>
    <xf numFmtId="3" fontId="33" fillId="3" borderId="10" xfId="8" applyNumberFormat="1" applyFont="1" applyFill="1" applyBorder="1" applyAlignment="1">
      <alignment horizontal="center" vertical="center"/>
    </xf>
    <xf numFmtId="4" fontId="33" fillId="3" borderId="10" xfId="8" applyNumberFormat="1" applyFont="1" applyFill="1" applyBorder="1" applyAlignment="1">
      <alignment horizontal="center" vertical="center"/>
    </xf>
    <xf numFmtId="3" fontId="15" fillId="3" borderId="11" xfId="8" quotePrefix="1" applyNumberFormat="1" applyFont="1" applyFill="1" applyBorder="1" applyAlignment="1">
      <alignment horizontal="left" vertical="center"/>
    </xf>
    <xf numFmtId="3" fontId="15" fillId="3" borderId="10" xfId="8" applyNumberFormat="1" applyFont="1" applyFill="1" applyBorder="1" applyAlignment="1">
      <alignment horizontal="center" vertical="center"/>
    </xf>
    <xf numFmtId="4" fontId="15" fillId="3" borderId="10" xfId="8" applyNumberFormat="1" applyFont="1" applyFill="1" applyBorder="1" applyAlignment="1">
      <alignment horizontal="center" vertical="center"/>
    </xf>
    <xf numFmtId="3" fontId="15" fillId="3" borderId="9" xfId="8" applyNumberFormat="1" applyFont="1" applyFill="1" applyBorder="1" applyAlignment="1">
      <alignment horizontal="center" vertical="center"/>
    </xf>
    <xf numFmtId="3" fontId="15" fillId="3" borderId="12" xfId="8" applyNumberFormat="1" applyFont="1" applyFill="1" applyBorder="1" applyAlignment="1">
      <alignment horizontal="center" vertical="center"/>
    </xf>
    <xf numFmtId="3" fontId="31" fillId="3" borderId="1" xfId="7" applyNumberFormat="1" applyFont="1" applyFill="1" applyBorder="1"/>
    <xf numFmtId="3" fontId="33" fillId="3" borderId="1" xfId="8" applyNumberFormat="1" applyFont="1" applyFill="1" applyBorder="1" applyAlignment="1">
      <alignment horizontal="center" vertical="center"/>
    </xf>
    <xf numFmtId="3" fontId="31" fillId="3" borderId="13" xfId="9" applyNumberFormat="1" applyFont="1" applyFill="1" applyBorder="1"/>
    <xf numFmtId="3" fontId="33" fillId="3" borderId="13" xfId="8" applyNumberFormat="1" applyFont="1" applyFill="1" applyBorder="1" applyAlignment="1">
      <alignment horizontal="center" vertical="center"/>
    </xf>
    <xf numFmtId="3" fontId="15" fillId="3" borderId="9" xfId="8" quotePrefix="1" applyNumberFormat="1" applyFont="1" applyFill="1" applyBorder="1" applyAlignment="1">
      <alignment horizontal="left" vertical="center"/>
    </xf>
    <xf numFmtId="3" fontId="15" fillId="3" borderId="9" xfId="8" applyNumberFormat="1" applyFont="1" applyFill="1" applyBorder="1" applyAlignment="1">
      <alignment horizontal="center" vertical="center"/>
    </xf>
    <xf numFmtId="4" fontId="15" fillId="3" borderId="9" xfId="8" applyNumberFormat="1" applyFont="1" applyFill="1" applyBorder="1" applyAlignment="1">
      <alignment horizontal="center" vertical="center"/>
    </xf>
    <xf numFmtId="3" fontId="15" fillId="3" borderId="9" xfId="8" applyNumberFormat="1" applyFont="1" applyFill="1" applyBorder="1" applyAlignment="1">
      <alignment vertical="center" wrapText="1"/>
    </xf>
    <xf numFmtId="3" fontId="15" fillId="3" borderId="7" xfId="8" quotePrefix="1" applyNumberFormat="1" applyFont="1" applyFill="1" applyBorder="1" applyAlignment="1">
      <alignment horizontal="center" vertical="center"/>
    </xf>
    <xf numFmtId="4" fontId="15" fillId="3" borderId="9" xfId="0" applyNumberFormat="1" applyFont="1" applyFill="1" applyBorder="1" applyAlignment="1">
      <alignment horizontal="left" vertical="center" wrapText="1"/>
    </xf>
    <xf numFmtId="3" fontId="15" fillId="3" borderId="9" xfId="7" applyNumberFormat="1" applyFont="1" applyFill="1" applyBorder="1" applyAlignment="1">
      <alignment horizontal="center" vertical="center"/>
    </xf>
    <xf numFmtId="171" fontId="33" fillId="2" borderId="1" xfId="9" applyNumberFormat="1" applyFont="1" applyFill="1" applyBorder="1"/>
    <xf numFmtId="171" fontId="33" fillId="2" borderId="2" xfId="9" applyNumberFormat="1" applyFont="1" applyFill="1" applyBorder="1"/>
    <xf numFmtId="1" fontId="33" fillId="2" borderId="2" xfId="8" applyNumberFormat="1" applyFont="1" applyFill="1" applyBorder="1"/>
    <xf numFmtId="0" fontId="33" fillId="2" borderId="2" xfId="0" applyFont="1" applyFill="1" applyBorder="1"/>
    <xf numFmtId="1" fontId="33" fillId="2" borderId="3" xfId="8" applyNumberFormat="1" applyFont="1" applyFill="1" applyBorder="1" applyAlignment="1">
      <alignment horizontal="left"/>
    </xf>
    <xf numFmtId="1" fontId="33" fillId="2" borderId="13" xfId="9" applyNumberFormat="1" applyFont="1" applyFill="1" applyBorder="1" applyAlignment="1">
      <alignment horizontal="justify" vertical="top" wrapText="1"/>
    </xf>
    <xf numFmtId="1" fontId="33" fillId="2" borderId="0" xfId="9" applyNumberFormat="1" applyFont="1" applyFill="1" applyAlignment="1">
      <alignment horizontal="justify" vertical="top" wrapText="1"/>
    </xf>
    <xf numFmtId="1" fontId="33" fillId="2" borderId="14" xfId="9" applyNumberFormat="1" applyFont="1" applyFill="1" applyBorder="1" applyAlignment="1">
      <alignment horizontal="justify" vertical="top" wrapText="1"/>
    </xf>
    <xf numFmtId="172" fontId="0" fillId="0" borderId="0" xfId="2" applyNumberFormat="1" applyFont="1"/>
    <xf numFmtId="1" fontId="33" fillId="2" borderId="13" xfId="9" applyNumberFormat="1" applyFont="1" applyFill="1" applyBorder="1" applyAlignment="1">
      <alignment horizontal="left" vertical="top" wrapText="1"/>
    </xf>
    <xf numFmtId="1" fontId="33" fillId="2" borderId="0" xfId="9" applyNumberFormat="1" applyFont="1" applyFill="1" applyAlignment="1">
      <alignment horizontal="left" vertical="top" wrapText="1"/>
    </xf>
    <xf numFmtId="1" fontId="33" fillId="2" borderId="14" xfId="9" applyNumberFormat="1" applyFont="1" applyFill="1" applyBorder="1" applyAlignment="1">
      <alignment horizontal="left" vertical="top" wrapText="1"/>
    </xf>
    <xf numFmtId="1" fontId="41" fillId="2" borderId="13" xfId="9" applyNumberFormat="1" applyFont="1" applyFill="1" applyBorder="1" applyAlignment="1">
      <alignment horizontal="justify" vertical="top" wrapText="1"/>
    </xf>
    <xf numFmtId="1" fontId="41" fillId="2" borderId="0" xfId="9" applyNumberFormat="1" applyFont="1" applyFill="1" applyAlignment="1">
      <alignment horizontal="justify" vertical="top" wrapText="1"/>
    </xf>
    <xf numFmtId="1" fontId="41" fillId="2" borderId="14" xfId="9" applyNumberFormat="1" applyFont="1" applyFill="1" applyBorder="1" applyAlignment="1">
      <alignment horizontal="justify" vertical="top" wrapText="1"/>
    </xf>
    <xf numFmtId="1" fontId="27" fillId="2" borderId="4" xfId="9" applyNumberFormat="1" applyFont="1" applyFill="1" applyBorder="1" applyAlignment="1">
      <alignment horizontal="justify" vertical="top" wrapText="1"/>
    </xf>
    <xf numFmtId="1" fontId="33" fillId="2" borderId="5" xfId="9" applyNumberFormat="1" applyFont="1" applyFill="1" applyBorder="1" applyAlignment="1">
      <alignment horizontal="justify" vertical="top" wrapText="1"/>
    </xf>
    <xf numFmtId="1" fontId="33" fillId="2" borderId="6" xfId="9" applyNumberFormat="1" applyFont="1" applyFill="1" applyBorder="1" applyAlignment="1">
      <alignment horizontal="justify" vertical="top" wrapText="1"/>
    </xf>
    <xf numFmtId="0" fontId="42" fillId="0" borderId="0" xfId="0" applyFont="1"/>
    <xf numFmtId="17" fontId="15" fillId="0" borderId="0" xfId="0" applyNumberFormat="1" applyFont="1" applyAlignment="1">
      <alignment horizontal="center" vertical="center" wrapText="1"/>
    </xf>
    <xf numFmtId="171" fontId="31" fillId="0" borderId="0" xfId="7" applyNumberFormat="1" applyFont="1" applyAlignment="1">
      <alignment horizontal="left" wrapText="1"/>
    </xf>
    <xf numFmtId="165" fontId="31" fillId="0" borderId="0" xfId="8" applyNumberFormat="1" applyFont="1" applyAlignment="1">
      <alignment horizontal="right"/>
    </xf>
    <xf numFmtId="171" fontId="31" fillId="0" borderId="0" xfId="9" applyNumberFormat="1" applyFont="1" applyAlignment="1">
      <alignment horizontal="left" wrapText="1"/>
    </xf>
    <xf numFmtId="171" fontId="31" fillId="0" borderId="0" xfId="7" applyNumberFormat="1" applyFont="1" applyAlignment="1">
      <alignment wrapText="1"/>
    </xf>
    <xf numFmtId="171" fontId="31" fillId="0" borderId="0" xfId="9" applyNumberFormat="1" applyFont="1" applyAlignment="1">
      <alignment wrapText="1"/>
    </xf>
    <xf numFmtId="17" fontId="15" fillId="0" borderId="0" xfId="0" applyNumberFormat="1" applyFont="1" applyAlignment="1">
      <alignment vertical="center" wrapText="1"/>
    </xf>
  </cellXfs>
  <cellStyles count="10">
    <cellStyle name="Comma" xfId="1" builtinId="3"/>
    <cellStyle name="Comma 2" xfId="5" xr:uid="{734F2E9E-74DC-4738-94FB-58D272D59EE5}"/>
    <cellStyle name="Comma 2 2" xfId="4" xr:uid="{C8855B19-55BD-4762-B091-3FD680715CF3}"/>
    <cellStyle name="Normal" xfId="0" builtinId="0"/>
    <cellStyle name="Normal 2 2" xfId="7" xr:uid="{529C442A-A8FE-4B2F-AFAC-9A732C260F4D}"/>
    <cellStyle name="Normal 3 2" xfId="9" xr:uid="{EF26A197-651A-4651-AFC4-6E550A66FF67}"/>
    <cellStyle name="Normal 5 2" xfId="8" xr:uid="{AF961F45-E5AF-4058-934B-ABFB909F9806}"/>
    <cellStyle name="Normal_2.2" xfId="6" xr:uid="{E9FB2E4E-BF2E-47ED-876B-E49A1C3477F4}"/>
    <cellStyle name="Normal_XVII.1" xfId="3" xr:uid="{AC39EE47-163B-420E-99F7-6B90FFAC737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esktop/14.%2032nd%20Edition%20of%20ES-2025_Final_attached%20in%20file-rinki%20m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esktop/05.%20%2032nd%20Edition%20of%20ES-2025_Final_attached%20in%20file-rinki%20m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7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1553.3969242110907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7">
        <row r="6">
          <cell r="B6" t="str">
            <v>ANTCOAL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11E0-D965-4B37-B23A-813B57367ECC}">
  <sheetPr>
    <tabColor rgb="FF00B050"/>
  </sheetPr>
  <dimension ref="A1:T45"/>
  <sheetViews>
    <sheetView showGridLines="0" workbookViewId="0">
      <selection activeCell="F13" sqref="F13"/>
    </sheetView>
  </sheetViews>
  <sheetFormatPr defaultRowHeight="15"/>
  <cols>
    <col min="1" max="1" width="17.28515625" customWidth="1"/>
    <col min="2" max="2" width="11" style="40" customWidth="1"/>
    <col min="3" max="3" width="11.85546875" style="40" customWidth="1"/>
    <col min="4" max="4" width="12.28515625" customWidth="1"/>
    <col min="5" max="5" width="16.140625" customWidth="1"/>
    <col min="6" max="6" width="14.85546875" style="38" customWidth="1"/>
    <col min="7" max="7" width="13.42578125" bestFit="1" customWidth="1"/>
    <col min="8" max="8" width="9.5703125" bestFit="1" customWidth="1"/>
    <col min="16" max="16" width="9.140625" customWidth="1"/>
    <col min="19" max="19" width="10.7109375" bestFit="1" customWidth="1"/>
  </cols>
  <sheetData>
    <row r="1" spans="1:11">
      <c r="A1" s="231" t="s">
        <v>0</v>
      </c>
      <c r="B1" s="232"/>
      <c r="C1" s="232"/>
      <c r="D1" s="232"/>
      <c r="E1" s="232"/>
      <c r="F1" s="233"/>
    </row>
    <row r="2" spans="1:11" ht="15.75" customHeight="1">
      <c r="A2" s="234"/>
      <c r="B2" s="235"/>
      <c r="C2" s="235"/>
      <c r="D2" s="235"/>
      <c r="E2" s="235"/>
      <c r="F2" s="236"/>
    </row>
    <row r="3" spans="1:11" ht="15" customHeight="1">
      <c r="A3" s="237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/>
      <c r="H3" s="3"/>
    </row>
    <row r="4" spans="1:11" ht="24.75" customHeight="1">
      <c r="A4" s="238"/>
      <c r="B4" s="239" t="s">
        <v>7</v>
      </c>
      <c r="C4" s="240"/>
      <c r="D4" s="2" t="s">
        <v>8</v>
      </c>
      <c r="E4" s="2" t="s">
        <v>9</v>
      </c>
      <c r="F4" s="2" t="s">
        <v>10</v>
      </c>
      <c r="G4" s="3"/>
      <c r="H4" s="3"/>
    </row>
    <row r="5" spans="1:11">
      <c r="A5" s="4">
        <v>1</v>
      </c>
      <c r="B5" s="4">
        <v>2</v>
      </c>
      <c r="C5" s="4">
        <v>3</v>
      </c>
      <c r="D5" s="4">
        <v>4</v>
      </c>
      <c r="E5" s="4">
        <v>5</v>
      </c>
      <c r="F5" s="5">
        <v>6</v>
      </c>
      <c r="H5" s="6"/>
    </row>
    <row r="6" spans="1:11" hidden="1">
      <c r="A6" s="7" t="s">
        <v>11</v>
      </c>
      <c r="B6" s="8">
        <v>638.73362599999996</v>
      </c>
      <c r="C6" s="8">
        <v>41.883740000000003</v>
      </c>
      <c r="D6" s="8">
        <v>204.12139200000001</v>
      </c>
      <c r="E6" s="8">
        <v>64.450668007970194</v>
      </c>
      <c r="F6" s="8">
        <v>785194</v>
      </c>
      <c r="H6" s="6"/>
    </row>
    <row r="7" spans="1:11" hidden="1">
      <c r="A7" s="7" t="s">
        <v>12</v>
      </c>
      <c r="B7" s="8">
        <v>713.38944500000025</v>
      </c>
      <c r="C7" s="8">
        <v>46.313000000000002</v>
      </c>
      <c r="D7" s="8">
        <v>219.21177900000001</v>
      </c>
      <c r="E7" s="8">
        <v>57.367341309648722</v>
      </c>
      <c r="F7" s="8">
        <v>824300.99</v>
      </c>
      <c r="H7" s="6"/>
      <c r="J7" s="9"/>
      <c r="K7" s="9"/>
    </row>
    <row r="8" spans="1:11" hidden="1">
      <c r="A8" s="7" t="s">
        <v>13</v>
      </c>
      <c r="B8" s="8">
        <v>739.34202300000015</v>
      </c>
      <c r="C8" s="8">
        <v>43.896999999999991</v>
      </c>
      <c r="D8" s="8">
        <v>222.496782</v>
      </c>
      <c r="E8" s="8">
        <v>52.374855103331534</v>
      </c>
      <c r="F8" s="8">
        <v>874208.56649999996</v>
      </c>
      <c r="H8" s="6"/>
      <c r="J8" s="9"/>
      <c r="K8" s="9"/>
    </row>
    <row r="9" spans="1:11">
      <c r="A9" s="7" t="s">
        <v>14</v>
      </c>
      <c r="B9" s="8">
        <v>822.13079499999992</v>
      </c>
      <c r="C9" s="8">
        <v>46.948999999999998</v>
      </c>
      <c r="D9" s="8">
        <v>223.241771</v>
      </c>
      <c r="E9" s="8">
        <v>51.299751209354888</v>
      </c>
      <c r="F9" s="8">
        <v>948521.67230967898</v>
      </c>
      <c r="H9" s="6"/>
      <c r="J9" s="9"/>
      <c r="K9" s="9"/>
    </row>
    <row r="10" spans="1:11">
      <c r="A10" s="7" t="s">
        <v>15</v>
      </c>
      <c r="B10" s="8">
        <v>836.727261</v>
      </c>
      <c r="C10" s="8">
        <v>42.211000000000006</v>
      </c>
      <c r="D10" s="8">
        <v>232.864799</v>
      </c>
      <c r="E10" s="8">
        <v>52.517440864367224</v>
      </c>
      <c r="F10" s="8">
        <v>1001190.6843085778</v>
      </c>
      <c r="G10" s="10"/>
      <c r="H10" s="6"/>
      <c r="I10" s="11"/>
      <c r="J10" s="9"/>
      <c r="K10" s="9"/>
    </row>
    <row r="11" spans="1:11">
      <c r="A11" s="7" t="s">
        <v>16</v>
      </c>
      <c r="B11" s="8">
        <v>837.22004600000025</v>
      </c>
      <c r="C11" s="8">
        <v>43.154999999999994</v>
      </c>
      <c r="D11" s="8">
        <v>245.36211856999998</v>
      </c>
      <c r="E11" s="8">
        <v>55.696899851865766</v>
      </c>
      <c r="F11" s="8">
        <v>1061182.6382699322</v>
      </c>
      <c r="G11" s="10"/>
      <c r="H11" s="6"/>
      <c r="J11" s="9"/>
      <c r="K11" s="9"/>
    </row>
    <row r="12" spans="1:11">
      <c r="A12" s="7" t="s">
        <v>17</v>
      </c>
      <c r="B12" s="8">
        <v>898.49424700000009</v>
      </c>
      <c r="C12" s="8">
        <v>46.317</v>
      </c>
      <c r="D12" s="8">
        <v>251.93482049400001</v>
      </c>
      <c r="E12" s="8">
        <v>59.170156370921497</v>
      </c>
      <c r="F12" s="8">
        <v>1123426.8571123974</v>
      </c>
      <c r="G12" s="10"/>
      <c r="H12" s="6"/>
      <c r="J12" s="9"/>
      <c r="K12" s="9"/>
    </row>
    <row r="13" spans="1:11">
      <c r="A13" s="7" t="s">
        <v>18</v>
      </c>
      <c r="B13" s="8">
        <v>968.36200999999983</v>
      </c>
      <c r="C13" s="8">
        <v>45.810999999999993</v>
      </c>
      <c r="D13" s="8">
        <v>257.20486</v>
      </c>
      <c r="E13" s="8">
        <v>60.796366036429887</v>
      </c>
      <c r="F13" s="8">
        <v>1209971.6328604156</v>
      </c>
      <c r="G13" s="10"/>
      <c r="H13" s="6"/>
      <c r="J13" s="9"/>
      <c r="K13" s="9"/>
    </row>
    <row r="14" spans="1:11">
      <c r="A14" s="7" t="s">
        <v>19</v>
      </c>
      <c r="B14" s="8">
        <v>955.92399999999998</v>
      </c>
      <c r="C14" s="8">
        <v>42.267000000000003</v>
      </c>
      <c r="D14" s="8">
        <v>254.385941</v>
      </c>
      <c r="E14" s="8">
        <v>64.144000000000005</v>
      </c>
      <c r="F14" s="8">
        <v>1248085.8197376246</v>
      </c>
      <c r="G14" s="10"/>
      <c r="H14" s="6"/>
      <c r="J14" s="9"/>
      <c r="K14" s="9"/>
    </row>
    <row r="15" spans="1:11">
      <c r="A15" s="7" t="s">
        <v>20</v>
      </c>
      <c r="B15" s="8">
        <v>906.33200000000011</v>
      </c>
      <c r="C15" s="8">
        <v>38.491999999999997</v>
      </c>
      <c r="D15" s="8">
        <v>221.77321628965296</v>
      </c>
      <c r="E15" s="8">
        <v>60.98146062</v>
      </c>
      <c r="F15" s="8">
        <v>1230207.984896089</v>
      </c>
      <c r="G15" s="10"/>
      <c r="J15" s="9"/>
      <c r="K15" s="9"/>
    </row>
    <row r="16" spans="1:11">
      <c r="A16" s="7" t="s">
        <v>21</v>
      </c>
      <c r="B16" s="8">
        <v>1028.0318150000001</v>
      </c>
      <c r="C16" s="8">
        <v>49.084955120999993</v>
      </c>
      <c r="D16" s="8">
        <v>241.70363913593607</v>
      </c>
      <c r="E16" s="8">
        <v>64.158796640000006</v>
      </c>
      <c r="F16" s="8">
        <v>1316764.7718701537</v>
      </c>
      <c r="G16" s="10"/>
      <c r="J16" s="9"/>
      <c r="K16" s="9"/>
    </row>
    <row r="17" spans="1:20">
      <c r="A17" s="7" t="s">
        <v>22</v>
      </c>
      <c r="B17" s="8">
        <v>1115.216908401</v>
      </c>
      <c r="C17" s="8">
        <v>46.844898939000004</v>
      </c>
      <c r="D17" s="8">
        <v>255.23256899999998</v>
      </c>
      <c r="E17" s="8">
        <v>59.968771070000003</v>
      </c>
      <c r="F17" s="8">
        <v>1440311</v>
      </c>
      <c r="G17" s="10"/>
      <c r="J17" s="9"/>
      <c r="K17" s="9"/>
    </row>
    <row r="18" spans="1:20">
      <c r="A18" s="7" t="s">
        <v>23</v>
      </c>
      <c r="B18" s="8">
        <v>1237.6993657110002</v>
      </c>
      <c r="C18" s="8">
        <v>42.646116930999995</v>
      </c>
      <c r="D18" s="8">
        <v>261.5454790540046</v>
      </c>
      <c r="E18" s="8">
        <v>67.512</v>
      </c>
      <c r="F18" s="8">
        <v>1543000</v>
      </c>
      <c r="G18" s="10"/>
      <c r="J18" s="9"/>
      <c r="K18" s="9"/>
    </row>
    <row r="19" spans="1:20" ht="35.25" customHeight="1">
      <c r="A19" s="12" t="s">
        <v>24</v>
      </c>
      <c r="B19" s="13">
        <f>(B18-B17)/B17*100</f>
        <v>10.982837185065259</v>
      </c>
      <c r="C19" s="13">
        <f t="shared" ref="C19:F19" si="0">(C18-C17)/C17*100</f>
        <v>-8.9631573620588547</v>
      </c>
      <c r="D19" s="13">
        <f t="shared" si="0"/>
        <v>2.473395177871919</v>
      </c>
      <c r="E19" s="13">
        <f t="shared" si="0"/>
        <v>12.578595151124544</v>
      </c>
      <c r="F19" s="13">
        <f t="shared" si="0"/>
        <v>7.129640751198874</v>
      </c>
      <c r="G19" s="14"/>
      <c r="K19" s="15"/>
      <c r="L19" s="15"/>
      <c r="M19" s="15"/>
      <c r="N19" s="15"/>
      <c r="O19" s="15"/>
      <c r="P19" s="15"/>
      <c r="Q19" s="15"/>
      <c r="T19" s="15"/>
    </row>
    <row r="20" spans="1:20" ht="33.75" customHeight="1">
      <c r="A20" s="12" t="s">
        <v>25</v>
      </c>
      <c r="B20" s="16">
        <f>((B18/B9)^(1/9)-1)*100</f>
        <v>4.6505664898147669</v>
      </c>
      <c r="C20" s="16">
        <f t="shared" ref="C20:F20" si="1">((C18/C9)^(1/9)-1)*100</f>
        <v>-1.0623795847715445</v>
      </c>
      <c r="D20" s="16">
        <f t="shared" si="1"/>
        <v>1.7750457964579747</v>
      </c>
      <c r="E20" s="16">
        <f t="shared" si="1"/>
        <v>3.0983574250013968</v>
      </c>
      <c r="F20" s="16">
        <f t="shared" si="1"/>
        <v>5.5552532305882751</v>
      </c>
      <c r="G20" s="14"/>
      <c r="H20" s="6"/>
    </row>
    <row r="21" spans="1:20">
      <c r="A21" s="17" t="s">
        <v>26</v>
      </c>
      <c r="B21" s="18"/>
      <c r="C21" s="19"/>
      <c r="D21" s="18"/>
      <c r="E21" s="18"/>
      <c r="F21" s="20"/>
      <c r="G21" s="14"/>
      <c r="H21" s="21"/>
    </row>
    <row r="22" spans="1:20">
      <c r="A22" s="17" t="s">
        <v>27</v>
      </c>
      <c r="B22" s="22"/>
      <c r="C22" s="22"/>
      <c r="D22" s="23"/>
      <c r="E22" s="23"/>
      <c r="F22" s="24"/>
      <c r="H22" s="21"/>
    </row>
    <row r="23" spans="1:20">
      <c r="A23" s="25" t="s">
        <v>28</v>
      </c>
      <c r="B23" s="22"/>
      <c r="C23" s="22"/>
      <c r="D23" s="26"/>
      <c r="E23" s="23"/>
      <c r="F23" s="24"/>
      <c r="H23" s="6"/>
    </row>
    <row r="24" spans="1:20">
      <c r="A24" s="25" t="s">
        <v>29</v>
      </c>
      <c r="B24" s="22"/>
      <c r="C24" s="22"/>
      <c r="D24" s="26"/>
      <c r="E24" s="23"/>
      <c r="F24" s="24"/>
      <c r="H24" s="6"/>
    </row>
    <row r="25" spans="1:20">
      <c r="A25" s="25" t="s">
        <v>30</v>
      </c>
      <c r="B25" s="22"/>
      <c r="C25" s="22"/>
      <c r="D25" s="26"/>
      <c r="E25" s="23"/>
      <c r="F25" s="24"/>
      <c r="H25" s="6"/>
    </row>
    <row r="26" spans="1:20">
      <c r="A26" s="27" t="s">
        <v>31</v>
      </c>
      <c r="B26" s="28" t="s">
        <v>32</v>
      </c>
      <c r="C26" s="29"/>
      <c r="D26" s="30"/>
      <c r="E26" s="26"/>
      <c r="F26" s="24"/>
      <c r="H26" s="6"/>
    </row>
    <row r="27" spans="1:20">
      <c r="A27" s="31"/>
      <c r="B27" s="28" t="s">
        <v>33</v>
      </c>
      <c r="C27" s="29"/>
      <c r="D27" s="30"/>
      <c r="E27" s="26"/>
      <c r="F27" s="24"/>
      <c r="H27" s="6"/>
    </row>
    <row r="28" spans="1:20" ht="21.75" customHeight="1">
      <c r="A28" s="32"/>
      <c r="B28" s="33" t="s">
        <v>34</v>
      </c>
      <c r="C28" s="34"/>
      <c r="D28" s="35"/>
      <c r="E28" s="36"/>
      <c r="F28" s="37"/>
      <c r="H28" s="6"/>
    </row>
    <row r="30" spans="1:20">
      <c r="B30"/>
      <c r="C30"/>
    </row>
    <row r="31" spans="1:20">
      <c r="B31"/>
      <c r="C31"/>
    </row>
    <row r="32" spans="1:20">
      <c r="B32"/>
      <c r="C32"/>
      <c r="E32" s="39"/>
    </row>
    <row r="33" spans="2:5">
      <c r="B33"/>
      <c r="C33"/>
      <c r="E33" s="9"/>
    </row>
    <row r="34" spans="2:5">
      <c r="B34"/>
      <c r="C34"/>
      <c r="E34" s="9"/>
    </row>
    <row r="35" spans="2:5">
      <c r="B35"/>
      <c r="C35"/>
      <c r="E35" s="9"/>
    </row>
    <row r="36" spans="2:5">
      <c r="B36"/>
      <c r="C36"/>
      <c r="E36" s="9"/>
    </row>
    <row r="37" spans="2:5">
      <c r="B37"/>
      <c r="C37"/>
      <c r="E37" s="9"/>
    </row>
    <row r="38" spans="2:5">
      <c r="B38"/>
      <c r="C38"/>
      <c r="E38" s="9"/>
    </row>
    <row r="39" spans="2:5">
      <c r="B39"/>
      <c r="C39"/>
      <c r="E39" s="9"/>
    </row>
    <row r="40" spans="2:5">
      <c r="B40"/>
      <c r="C40"/>
      <c r="E40" s="9"/>
    </row>
    <row r="41" spans="2:5">
      <c r="B41"/>
      <c r="C41"/>
      <c r="E41" s="9"/>
    </row>
    <row r="42" spans="2:5">
      <c r="B42"/>
      <c r="C42"/>
      <c r="E42" s="9"/>
    </row>
    <row r="43" spans="2:5">
      <c r="B43"/>
      <c r="C43"/>
      <c r="E43" s="9"/>
    </row>
    <row r="44" spans="2:5">
      <c r="B44"/>
      <c r="C44"/>
    </row>
    <row r="45" spans="2:5">
      <c r="B45"/>
      <c r="C45"/>
    </row>
  </sheetData>
  <mergeCells count="3">
    <mergeCell ref="A1:F2"/>
    <mergeCell ref="A3:A4"/>
    <mergeCell ref="B4:C4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8C9B-53E8-4691-A5C8-00FB6701D55A}">
  <sheetPr>
    <tabColor rgb="FF00B050"/>
  </sheetPr>
  <dimension ref="A1:R30"/>
  <sheetViews>
    <sheetView showGridLines="0" workbookViewId="0">
      <selection activeCell="I11" sqref="I11"/>
    </sheetView>
  </sheetViews>
  <sheetFormatPr defaultRowHeight="15"/>
  <cols>
    <col min="1" max="1" width="19.42578125" customWidth="1"/>
    <col min="3" max="3" width="12.7109375" customWidth="1"/>
    <col min="5" max="5" width="13.28515625" customWidth="1"/>
    <col min="6" max="6" width="11.42578125" customWidth="1"/>
    <col min="7" max="7" width="10.140625" customWidth="1"/>
    <col min="8" max="8" width="13.7109375" customWidth="1"/>
    <col min="20" max="20" width="11.140625" customWidth="1"/>
    <col min="21" max="21" width="21.5703125" customWidth="1"/>
    <col min="22" max="22" width="19.85546875" customWidth="1"/>
    <col min="23" max="23" width="21" customWidth="1"/>
    <col min="25" max="25" width="12" customWidth="1"/>
    <col min="26" max="26" width="21" customWidth="1"/>
    <col min="27" max="27" width="19.28515625" customWidth="1"/>
    <col min="28" max="28" width="22" customWidth="1"/>
    <col min="30" max="30" width="10.7109375" customWidth="1"/>
    <col min="31" max="33" width="19.85546875" customWidth="1"/>
    <col min="35" max="35" width="11.140625" customWidth="1"/>
    <col min="36" max="36" width="31.7109375" customWidth="1"/>
    <col min="37" max="37" width="19" customWidth="1"/>
    <col min="38" max="38" width="29.42578125" customWidth="1"/>
  </cols>
  <sheetData>
    <row r="1" spans="1:18" ht="23.25" customHeight="1">
      <c r="A1" s="305" t="s">
        <v>161</v>
      </c>
      <c r="B1" s="306"/>
      <c r="C1" s="306"/>
      <c r="D1" s="306"/>
      <c r="E1" s="306"/>
      <c r="F1" s="306"/>
      <c r="G1" s="306"/>
      <c r="H1" s="307"/>
    </row>
    <row r="2" spans="1:18" ht="6.75" customHeight="1">
      <c r="A2" s="308"/>
      <c r="B2" s="309"/>
      <c r="C2" s="309"/>
      <c r="D2" s="309"/>
      <c r="E2" s="309"/>
      <c r="F2" s="309"/>
      <c r="G2" s="309"/>
      <c r="H2" s="310"/>
    </row>
    <row r="3" spans="1:18" ht="16.5">
      <c r="A3" s="311" t="s">
        <v>162</v>
      </c>
      <c r="B3" s="312"/>
      <c r="C3" s="312"/>
      <c r="D3" s="312"/>
      <c r="E3" s="312"/>
      <c r="F3" s="312"/>
      <c r="G3" s="312"/>
      <c r="H3" s="313"/>
    </row>
    <row r="4" spans="1:18" ht="45.75" customHeight="1">
      <c r="A4" s="206" t="s">
        <v>1</v>
      </c>
      <c r="B4" s="207" t="s">
        <v>110</v>
      </c>
      <c r="C4" s="207" t="s">
        <v>119</v>
      </c>
      <c r="D4" s="207" t="s">
        <v>163</v>
      </c>
      <c r="E4" s="207" t="s">
        <v>164</v>
      </c>
      <c r="F4" s="207" t="s">
        <v>165</v>
      </c>
      <c r="G4" s="207" t="s">
        <v>121</v>
      </c>
      <c r="H4" s="69" t="s">
        <v>166</v>
      </c>
    </row>
    <row r="5" spans="1:18" hidden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 t="s">
        <v>167</v>
      </c>
    </row>
    <row r="6" spans="1:18" hidden="1">
      <c r="A6" s="208" t="s">
        <v>11</v>
      </c>
      <c r="B6" s="209">
        <v>352291</v>
      </c>
      <c r="C6" s="8">
        <v>140960</v>
      </c>
      <c r="D6" s="8">
        <v>171104</v>
      </c>
      <c r="E6" s="8">
        <v>65381</v>
      </c>
      <c r="F6" s="8">
        <v>14206</v>
      </c>
      <c r="G6" s="8">
        <v>41252</v>
      </c>
      <c r="H6" s="8">
        <f>SUM(B6:G6)</f>
        <v>785194</v>
      </c>
      <c r="O6" s="210"/>
      <c r="P6" s="210"/>
      <c r="Q6" s="210"/>
      <c r="R6" s="210"/>
    </row>
    <row r="7" spans="1:18" hidden="1">
      <c r="A7" s="196" t="s">
        <v>12</v>
      </c>
      <c r="B7" s="209">
        <v>365988.99</v>
      </c>
      <c r="C7" s="8">
        <v>147462</v>
      </c>
      <c r="D7" s="8">
        <v>183700</v>
      </c>
      <c r="E7" s="8">
        <v>72794</v>
      </c>
      <c r="F7" s="8">
        <v>14100</v>
      </c>
      <c r="G7" s="8">
        <v>40256</v>
      </c>
      <c r="H7" s="8">
        <f t="shared" ref="H7:H14" si="0">SUM(B7:G7)</f>
        <v>824300.99</v>
      </c>
      <c r="O7" s="210"/>
      <c r="P7" s="210"/>
      <c r="Q7" s="210"/>
      <c r="R7" s="210"/>
    </row>
    <row r="8" spans="1:18" hidden="1">
      <c r="A8" s="196" t="s">
        <v>13</v>
      </c>
      <c r="B8" s="209">
        <v>384418.2794984277</v>
      </c>
      <c r="C8" s="8">
        <v>152744.32570698805</v>
      </c>
      <c r="D8" s="8">
        <v>199841.78628002029</v>
      </c>
      <c r="E8" s="8">
        <v>74246.963235908886</v>
      </c>
      <c r="F8" s="8">
        <v>15539.688867794344</v>
      </c>
      <c r="G8" s="8">
        <v>47417.52291086076</v>
      </c>
      <c r="H8" s="8">
        <f t="shared" si="0"/>
        <v>874208.56649999996</v>
      </c>
      <c r="O8" s="210"/>
      <c r="P8" s="210"/>
      <c r="Q8" s="210"/>
      <c r="R8" s="210"/>
    </row>
    <row r="9" spans="1:18">
      <c r="A9" s="196" t="s">
        <v>14</v>
      </c>
      <c r="B9" s="209">
        <v>418346.16624665877</v>
      </c>
      <c r="C9" s="8">
        <v>168913.45725601545</v>
      </c>
      <c r="D9" s="8">
        <v>217404.72234963675</v>
      </c>
      <c r="E9" s="8">
        <v>78391.386457368004</v>
      </c>
      <c r="F9" s="8">
        <v>16176.94</v>
      </c>
      <c r="G9" s="8">
        <v>49289</v>
      </c>
      <c r="H9" s="8">
        <f t="shared" si="0"/>
        <v>948521.67230967898</v>
      </c>
      <c r="I9" s="210"/>
      <c r="J9" s="210"/>
      <c r="K9" s="210"/>
      <c r="L9" s="210"/>
      <c r="M9" s="210"/>
      <c r="N9" s="210"/>
      <c r="O9" s="210"/>
    </row>
    <row r="10" spans="1:18">
      <c r="A10" s="196" t="s">
        <v>15</v>
      </c>
      <c r="B10" s="209">
        <v>423522.94024919398</v>
      </c>
      <c r="C10" s="8">
        <v>173185.36546184841</v>
      </c>
      <c r="D10" s="8">
        <v>238875.69057048182</v>
      </c>
      <c r="E10" s="8">
        <v>86036.571008999075</v>
      </c>
      <c r="F10" s="8">
        <v>16594.330000000002</v>
      </c>
      <c r="G10" s="8">
        <v>62975.787018054529</v>
      </c>
      <c r="H10" s="8">
        <f t="shared" si="0"/>
        <v>1001190.6843085778</v>
      </c>
      <c r="I10" s="210"/>
      <c r="J10" s="210"/>
      <c r="K10" s="210"/>
      <c r="L10" s="210"/>
      <c r="M10" s="210"/>
      <c r="N10" s="210"/>
      <c r="O10" s="210"/>
    </row>
    <row r="11" spans="1:18">
      <c r="A11" s="196" t="s">
        <v>16</v>
      </c>
      <c r="B11" s="209">
        <v>440205.5156759005</v>
      </c>
      <c r="C11" s="8">
        <v>191150.88740685093</v>
      </c>
      <c r="D11" s="8">
        <v>255826.00848008768</v>
      </c>
      <c r="E11" s="8">
        <v>89824.931384403026</v>
      </c>
      <c r="F11" s="8">
        <v>15682.75</v>
      </c>
      <c r="G11" s="8">
        <v>68492.545322690057</v>
      </c>
      <c r="H11" s="8">
        <f t="shared" si="0"/>
        <v>1061182.6382699322</v>
      </c>
      <c r="I11" s="210"/>
      <c r="J11" s="210"/>
      <c r="K11" s="210"/>
      <c r="L11" s="210"/>
      <c r="M11" s="210"/>
      <c r="N11" s="210"/>
      <c r="O11" s="210"/>
    </row>
    <row r="12" spans="1:18">
      <c r="A12" s="196" t="s">
        <v>17</v>
      </c>
      <c r="B12" s="209">
        <v>468613.29972439917</v>
      </c>
      <c r="C12" s="8">
        <v>199246.85426496182</v>
      </c>
      <c r="D12" s="8">
        <v>273545.02135137003</v>
      </c>
      <c r="E12" s="8">
        <v>93754.853788208915</v>
      </c>
      <c r="F12" s="8">
        <v>17432.671444986998</v>
      </c>
      <c r="G12" s="8">
        <v>70834.156538470328</v>
      </c>
      <c r="H12" s="8">
        <f t="shared" si="0"/>
        <v>1123426.8571123974</v>
      </c>
      <c r="I12" s="210"/>
      <c r="J12" s="210"/>
      <c r="K12" s="210"/>
      <c r="L12" s="210"/>
      <c r="M12" s="210"/>
      <c r="N12" s="210"/>
      <c r="O12" s="210"/>
    </row>
    <row r="13" spans="1:18">
      <c r="A13" s="196" t="s">
        <v>18</v>
      </c>
      <c r="B13" s="209">
        <v>519196.29106775671</v>
      </c>
      <c r="C13" s="8">
        <v>213409.1803170233</v>
      </c>
      <c r="D13" s="8">
        <v>288243.11205487652</v>
      </c>
      <c r="E13" s="8">
        <v>98227.645142089241</v>
      </c>
      <c r="F13" s="8">
        <v>18837.4290478</v>
      </c>
      <c r="G13" s="8">
        <v>72057.975230869837</v>
      </c>
      <c r="H13" s="8">
        <f t="shared" si="0"/>
        <v>1209971.6328604156</v>
      </c>
      <c r="I13" s="210"/>
      <c r="J13" s="210"/>
      <c r="K13" s="210"/>
      <c r="L13" s="210"/>
      <c r="M13" s="210"/>
      <c r="N13" s="210"/>
      <c r="O13" s="210"/>
    </row>
    <row r="14" spans="1:18">
      <c r="A14" s="196" t="s">
        <v>19</v>
      </c>
      <c r="B14" s="209">
        <v>532819.70353699697</v>
      </c>
      <c r="C14" s="8">
        <v>211294.89173673053</v>
      </c>
      <c r="D14" s="8">
        <v>308745.36351549882</v>
      </c>
      <c r="E14" s="8">
        <v>106047.13414462641</v>
      </c>
      <c r="F14" s="8">
        <v>19147.986803772001</v>
      </c>
      <c r="G14" s="8">
        <v>70030.740000000005</v>
      </c>
      <c r="H14" s="8">
        <f t="shared" si="0"/>
        <v>1248085.8197376246</v>
      </c>
      <c r="I14" s="210"/>
      <c r="J14" s="210"/>
      <c r="K14" s="210"/>
      <c r="L14" s="210"/>
      <c r="M14" s="210"/>
      <c r="N14" s="210"/>
      <c r="O14" s="210"/>
    </row>
    <row r="15" spans="1:18">
      <c r="A15" s="196" t="s">
        <v>20</v>
      </c>
      <c r="B15" s="209">
        <v>508776.18513716775</v>
      </c>
      <c r="C15" s="8">
        <v>221303.43602388777</v>
      </c>
      <c r="D15" s="8">
        <v>330808.93602107523</v>
      </c>
      <c r="E15" s="8">
        <v>86950.282447459191</v>
      </c>
      <c r="F15" s="8">
        <v>14668.016028799999</v>
      </c>
      <c r="G15" s="8">
        <v>67701.1292376989</v>
      </c>
      <c r="H15" s="8">
        <f t="shared" ref="H15:H18" si="1">SUM(B15:G15)</f>
        <v>1230207.984896089</v>
      </c>
      <c r="I15" s="210"/>
      <c r="J15" s="210"/>
      <c r="K15" s="210"/>
      <c r="L15" s="210"/>
      <c r="M15" s="210"/>
      <c r="N15" s="210"/>
      <c r="O15" s="210"/>
    </row>
    <row r="16" spans="1:18">
      <c r="A16" s="196" t="s">
        <v>21</v>
      </c>
      <c r="B16" s="209">
        <v>556481</v>
      </c>
      <c r="C16" s="8">
        <v>228451.46535997899</v>
      </c>
      <c r="D16" s="8">
        <v>339780.47244292346</v>
      </c>
      <c r="E16" s="8">
        <v>97121.342390451391</v>
      </c>
      <c r="F16" s="8">
        <v>21934.82167679998</v>
      </c>
      <c r="G16" s="8">
        <v>72995.67</v>
      </c>
      <c r="H16" s="8">
        <f t="shared" si="1"/>
        <v>1316764.7718701537</v>
      </c>
      <c r="I16" s="210"/>
      <c r="J16" s="210"/>
      <c r="K16" s="210"/>
      <c r="L16" s="210"/>
      <c r="M16" s="210"/>
      <c r="N16" s="210"/>
      <c r="O16" s="210"/>
    </row>
    <row r="17" spans="1:16">
      <c r="A17" s="196" t="s">
        <v>22</v>
      </c>
      <c r="B17" s="209">
        <v>593895</v>
      </c>
      <c r="C17" s="8">
        <v>243852</v>
      </c>
      <c r="D17" s="8">
        <v>353156</v>
      </c>
      <c r="E17" s="8">
        <v>117231</v>
      </c>
      <c r="F17" s="8">
        <v>30028</v>
      </c>
      <c r="G17" s="8">
        <v>102149</v>
      </c>
      <c r="H17" s="8">
        <f t="shared" si="1"/>
        <v>1440311</v>
      </c>
      <c r="I17" s="210"/>
      <c r="J17" s="210"/>
      <c r="K17" s="210"/>
      <c r="L17" s="210"/>
      <c r="M17" s="210"/>
      <c r="N17" s="210"/>
      <c r="O17" s="210"/>
    </row>
    <row r="18" spans="1:16">
      <c r="A18" s="211" t="s">
        <v>23</v>
      </c>
      <c r="B18" s="209">
        <v>645000</v>
      </c>
      <c r="C18" s="8">
        <v>255000</v>
      </c>
      <c r="D18" s="8">
        <v>375000</v>
      </c>
      <c r="E18" s="8">
        <v>125000</v>
      </c>
      <c r="F18" s="8">
        <v>33000</v>
      </c>
      <c r="G18" s="8">
        <v>110000</v>
      </c>
      <c r="H18" s="8">
        <f t="shared" si="1"/>
        <v>1543000</v>
      </c>
      <c r="I18" s="210"/>
      <c r="J18" s="210"/>
      <c r="K18" s="210"/>
      <c r="L18" s="210"/>
      <c r="M18" s="210"/>
      <c r="N18" s="210"/>
      <c r="O18" s="210"/>
    </row>
    <row r="19" spans="1:16" ht="47.45" customHeight="1">
      <c r="A19" s="12" t="s">
        <v>43</v>
      </c>
      <c r="B19" s="13">
        <f>B18/$H$18*100</f>
        <v>41.801685029163963</v>
      </c>
      <c r="C19" s="13">
        <f t="shared" ref="C19:H19" si="2">C18/$H$18*100</f>
        <v>16.526247569669476</v>
      </c>
      <c r="D19" s="13">
        <f t="shared" si="2"/>
        <v>24.303305249513933</v>
      </c>
      <c r="E19" s="13">
        <f t="shared" si="2"/>
        <v>8.1011017498379783</v>
      </c>
      <c r="F19" s="13">
        <f t="shared" si="2"/>
        <v>2.138690861957226</v>
      </c>
      <c r="G19" s="13">
        <f t="shared" si="2"/>
        <v>7.1289695398574198</v>
      </c>
      <c r="H19" s="13">
        <f t="shared" si="2"/>
        <v>100</v>
      </c>
      <c r="I19" s="210"/>
      <c r="J19" s="210"/>
      <c r="K19" s="210"/>
      <c r="L19" s="210"/>
      <c r="M19" s="210"/>
      <c r="N19" s="210"/>
      <c r="O19" s="210"/>
    </row>
    <row r="20" spans="1:16" ht="31.5" customHeight="1">
      <c r="A20" s="212" t="s">
        <v>24</v>
      </c>
      <c r="B20" s="13">
        <f>(B18-B17)/B17*100</f>
        <v>8.6050564493723645</v>
      </c>
      <c r="C20" s="13">
        <f t="shared" ref="C20:H20" si="3">(C18-C17)/C17*100</f>
        <v>4.5716254121352291</v>
      </c>
      <c r="D20" s="13">
        <f t="shared" si="3"/>
        <v>6.1853685057028622</v>
      </c>
      <c r="E20" s="13">
        <f t="shared" si="3"/>
        <v>6.6270866920865643</v>
      </c>
      <c r="F20" s="13">
        <f t="shared" si="3"/>
        <v>9.8974290662048752</v>
      </c>
      <c r="G20" s="13">
        <f t="shared" si="3"/>
        <v>7.6858314814633522</v>
      </c>
      <c r="H20" s="13">
        <f t="shared" si="3"/>
        <v>7.129640751198874</v>
      </c>
      <c r="I20" s="210"/>
      <c r="J20" s="210"/>
      <c r="L20" s="169"/>
    </row>
    <row r="21" spans="1:16" ht="30" customHeight="1">
      <c r="A21" s="212" t="s">
        <v>125</v>
      </c>
      <c r="B21" s="16">
        <f>((B18/B9)^(1/9)-1)*100</f>
        <v>4.9280366783390983</v>
      </c>
      <c r="C21" s="16">
        <f t="shared" ref="C21:H21" si="4">((C18/C9)^(1/9)-1)*100</f>
        <v>4.6827452524181412</v>
      </c>
      <c r="D21" s="16">
        <f t="shared" si="4"/>
        <v>6.2446136538555796</v>
      </c>
      <c r="E21" s="16">
        <f t="shared" si="4"/>
        <v>5.3211859664782146</v>
      </c>
      <c r="F21" s="16">
        <f t="shared" si="4"/>
        <v>8.2435311978828594</v>
      </c>
      <c r="G21" s="16">
        <f t="shared" si="4"/>
        <v>9.3296795936846486</v>
      </c>
      <c r="H21" s="16">
        <f t="shared" si="4"/>
        <v>5.5552532305882751</v>
      </c>
      <c r="J21" s="9"/>
    </row>
    <row r="22" spans="1:16" ht="24.75" customHeight="1">
      <c r="A22" s="213" t="s">
        <v>64</v>
      </c>
      <c r="B22" s="26"/>
      <c r="C22" s="26"/>
      <c r="D22" s="18"/>
      <c r="E22" s="18"/>
      <c r="F22" s="18"/>
      <c r="G22" s="18"/>
      <c r="H22" s="20"/>
    </row>
    <row r="23" spans="1:16" ht="27" customHeight="1">
      <c r="A23" s="214" t="s">
        <v>168</v>
      </c>
      <c r="B23" s="82"/>
      <c r="C23" s="82"/>
      <c r="D23" s="82"/>
      <c r="E23" s="82"/>
      <c r="F23" s="82"/>
      <c r="G23" s="82"/>
      <c r="H23" s="83"/>
    </row>
    <row r="24" spans="1:16">
      <c r="L24" s="215"/>
      <c r="M24" s="215"/>
      <c r="N24" s="215"/>
      <c r="O24" s="215"/>
      <c r="P24" s="215"/>
    </row>
    <row r="25" spans="1:16">
      <c r="L25" s="215"/>
      <c r="M25" s="215"/>
      <c r="N25" s="215"/>
      <c r="O25" s="215"/>
      <c r="P25" s="215"/>
    </row>
    <row r="28" spans="1:16">
      <c r="K28" s="216"/>
      <c r="L28" s="216"/>
      <c r="M28" s="216"/>
      <c r="N28" s="216"/>
      <c r="O28" s="217"/>
      <c r="P28" s="216"/>
    </row>
    <row r="29" spans="1:16">
      <c r="K29" s="218"/>
      <c r="L29" s="218"/>
      <c r="M29" s="218"/>
      <c r="N29" s="218"/>
      <c r="O29" s="218"/>
      <c r="P29" s="218"/>
    </row>
    <row r="30" spans="1:16">
      <c r="K30" s="219"/>
      <c r="L30" s="219"/>
      <c r="M30" s="219"/>
      <c r="N30" s="219"/>
      <c r="O30" s="219"/>
      <c r="P30" s="219"/>
    </row>
  </sheetData>
  <mergeCells count="2">
    <mergeCell ref="A1:H2"/>
    <mergeCell ref="A3:H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1969-8462-4AC2-9DF6-BF73F4207E88}">
  <sheetPr>
    <tabColor rgb="FF00B050"/>
  </sheetPr>
  <dimension ref="A1:R21"/>
  <sheetViews>
    <sheetView showGridLines="0" tabSelected="1" workbookViewId="0">
      <selection activeCell="I12" sqref="I12"/>
    </sheetView>
  </sheetViews>
  <sheetFormatPr defaultRowHeight="15"/>
  <cols>
    <col min="1" max="1" width="17.28515625" customWidth="1"/>
    <col min="2" max="7" width="15" customWidth="1"/>
    <col min="9" max="9" width="16.42578125" customWidth="1"/>
    <col min="14" max="14" width="12.140625" customWidth="1"/>
    <col min="15" max="15" width="10.28515625" customWidth="1"/>
    <col min="16" max="16" width="11.5703125" customWidth="1"/>
  </cols>
  <sheetData>
    <row r="1" spans="1:18" ht="39" customHeight="1">
      <c r="A1" s="231" t="s">
        <v>169</v>
      </c>
      <c r="B1" s="232"/>
      <c r="C1" s="232"/>
      <c r="D1" s="232"/>
      <c r="E1" s="232"/>
      <c r="F1" s="232"/>
      <c r="G1" s="233"/>
    </row>
    <row r="2" spans="1:18">
      <c r="A2" s="314" t="s">
        <v>170</v>
      </c>
      <c r="B2" s="315"/>
      <c r="C2" s="315"/>
      <c r="D2" s="315"/>
      <c r="E2" s="315"/>
      <c r="F2" s="315"/>
      <c r="G2" s="316"/>
    </row>
    <row r="3" spans="1:18" ht="60.75" customHeight="1">
      <c r="A3" s="220" t="s">
        <v>1</v>
      </c>
      <c r="B3" s="69" t="s">
        <v>171</v>
      </c>
      <c r="C3" s="69" t="s">
        <v>172</v>
      </c>
      <c r="D3" s="69" t="s">
        <v>173</v>
      </c>
      <c r="E3" s="69" t="s">
        <v>174</v>
      </c>
      <c r="F3" s="69" t="s">
        <v>175</v>
      </c>
      <c r="G3" s="69" t="s">
        <v>176</v>
      </c>
      <c r="J3" s="221"/>
      <c r="K3" s="221"/>
      <c r="L3" s="221"/>
      <c r="M3" s="221"/>
      <c r="N3" s="222"/>
      <c r="O3" s="221"/>
      <c r="P3" s="222"/>
      <c r="Q3" s="222"/>
      <c r="R3" s="221"/>
    </row>
    <row r="4" spans="1:18">
      <c r="A4" s="4">
        <v>1</v>
      </c>
      <c r="B4" s="4">
        <v>2</v>
      </c>
      <c r="C4" s="4">
        <v>3</v>
      </c>
      <c r="D4" s="4" t="s">
        <v>177</v>
      </c>
      <c r="E4" s="4">
        <v>5</v>
      </c>
      <c r="F4" s="4" t="s">
        <v>178</v>
      </c>
      <c r="G4" s="223">
        <v>7</v>
      </c>
      <c r="H4" s="224"/>
      <c r="I4" s="224"/>
      <c r="J4" s="224"/>
    </row>
    <row r="5" spans="1:18" hidden="1">
      <c r="A5" s="208" t="s">
        <v>11</v>
      </c>
      <c r="B5" s="209">
        <v>865952.19</v>
      </c>
      <c r="C5" s="8">
        <v>15514</v>
      </c>
      <c r="D5" s="8">
        <f>B5+C5</f>
        <v>881466.19</v>
      </c>
      <c r="E5" s="8">
        <v>673068</v>
      </c>
      <c r="F5" s="8">
        <f>D5-E5</f>
        <v>208398.18999999994</v>
      </c>
      <c r="G5" s="225">
        <f>F5/D5*100</f>
        <v>23.642221603530814</v>
      </c>
      <c r="H5" s="224"/>
      <c r="I5" s="226"/>
      <c r="J5" s="224"/>
    </row>
    <row r="6" spans="1:18" hidden="1">
      <c r="A6" s="196" t="s">
        <v>12</v>
      </c>
      <c r="B6" s="209">
        <v>900379.87</v>
      </c>
      <c r="C6" s="8">
        <v>20849</v>
      </c>
      <c r="D6" s="8">
        <f t="shared" ref="D6:D17" si="0">B6+C6</f>
        <v>921228.87</v>
      </c>
      <c r="E6" s="8">
        <v>708997</v>
      </c>
      <c r="F6" s="8">
        <f t="shared" ref="F6:F17" si="1">D6-E6</f>
        <v>212231.87</v>
      </c>
      <c r="G6" s="225">
        <f t="shared" ref="G6:G17" si="2">F6/D6*100</f>
        <v>23.037909135435584</v>
      </c>
      <c r="H6" s="224"/>
      <c r="I6" s="226"/>
      <c r="J6" s="224"/>
      <c r="K6" s="210"/>
      <c r="L6" s="210"/>
      <c r="M6" s="210"/>
      <c r="N6" s="210"/>
      <c r="O6" s="210"/>
      <c r="P6" s="10"/>
    </row>
    <row r="7" spans="1:18" hidden="1">
      <c r="A7" s="196" t="s">
        <v>13</v>
      </c>
      <c r="B7" s="209">
        <v>956487.58000000007</v>
      </c>
      <c r="C7" s="8">
        <v>17948</v>
      </c>
      <c r="D7" s="8">
        <f t="shared" si="0"/>
        <v>974435.58000000007</v>
      </c>
      <c r="E7" s="8">
        <v>751908</v>
      </c>
      <c r="F7" s="8">
        <f t="shared" si="1"/>
        <v>222527.58000000007</v>
      </c>
      <c r="G7" s="225">
        <f t="shared" si="2"/>
        <v>22.83656144821806</v>
      </c>
      <c r="H7" s="224"/>
      <c r="I7" s="226"/>
      <c r="J7" s="224"/>
      <c r="K7" s="210"/>
      <c r="L7" s="210"/>
      <c r="M7" s="210"/>
      <c r="N7" s="210"/>
      <c r="O7" s="210"/>
      <c r="P7" s="10"/>
    </row>
    <row r="8" spans="1:18">
      <c r="A8" s="196" t="s">
        <v>14</v>
      </c>
      <c r="B8" s="209">
        <v>1040581.9200000002</v>
      </c>
      <c r="C8" s="8">
        <v>13773</v>
      </c>
      <c r="D8" s="8">
        <f t="shared" si="0"/>
        <v>1054354.9200000002</v>
      </c>
      <c r="E8" s="8">
        <v>814250.01086134883</v>
      </c>
      <c r="F8" s="8">
        <f t="shared" si="1"/>
        <v>240104.90913865133</v>
      </c>
      <c r="G8" s="225">
        <f t="shared" si="2"/>
        <v>22.772683522798122</v>
      </c>
      <c r="H8" s="169"/>
      <c r="I8" s="226"/>
      <c r="J8" s="169"/>
      <c r="K8" s="210"/>
      <c r="L8" s="210"/>
      <c r="M8" s="210"/>
      <c r="N8" s="210"/>
      <c r="O8" s="210"/>
      <c r="P8" s="10"/>
    </row>
    <row r="9" spans="1:18">
      <c r="A9" s="196" t="s">
        <v>15</v>
      </c>
      <c r="B9" s="209">
        <v>1088281.5716494978</v>
      </c>
      <c r="C9" s="8">
        <v>15946.760000000002</v>
      </c>
      <c r="D9" s="8">
        <f t="shared" si="0"/>
        <v>1104228.3316494978</v>
      </c>
      <c r="E9" s="8">
        <v>863364.02431429015</v>
      </c>
      <c r="F9" s="8">
        <f t="shared" si="1"/>
        <v>240864.3073352077</v>
      </c>
      <c r="G9" s="225">
        <f t="shared" si="2"/>
        <v>21.812907750284243</v>
      </c>
      <c r="H9" s="169"/>
      <c r="I9" s="226"/>
      <c r="J9" s="169"/>
      <c r="K9" s="210"/>
      <c r="L9" s="210"/>
      <c r="M9" s="210"/>
      <c r="N9" s="210"/>
      <c r="O9" s="210"/>
      <c r="P9" s="10"/>
    </row>
    <row r="10" spans="1:18">
      <c r="A10" s="196" t="s">
        <v>16</v>
      </c>
      <c r="B10" s="209">
        <v>1154313.5995521988</v>
      </c>
      <c r="C10" s="8">
        <v>8976.6196079999972</v>
      </c>
      <c r="D10" s="8">
        <f t="shared" si="0"/>
        <v>1163290.2191601987</v>
      </c>
      <c r="E10" s="8">
        <v>914092.73222564114</v>
      </c>
      <c r="F10" s="8">
        <f t="shared" si="1"/>
        <v>249197.48693455756</v>
      </c>
      <c r="G10" s="225">
        <f t="shared" si="2"/>
        <v>21.421781325940998</v>
      </c>
      <c r="H10" s="169"/>
      <c r="I10" s="226"/>
      <c r="J10" s="169"/>
      <c r="K10" s="210"/>
      <c r="L10" s="210"/>
      <c r="M10" s="210"/>
      <c r="N10" s="210"/>
      <c r="O10" s="210"/>
      <c r="P10" s="10"/>
    </row>
    <row r="11" spans="1:18">
      <c r="A11" s="196" t="s">
        <v>17</v>
      </c>
      <c r="B11" s="209">
        <v>1221307.0633612678</v>
      </c>
      <c r="C11" s="8">
        <v>11198.234502679999</v>
      </c>
      <c r="D11" s="8">
        <f t="shared" si="0"/>
        <v>1232505.2978639477</v>
      </c>
      <c r="E11" s="8">
        <v>973130.78054095095</v>
      </c>
      <c r="F11" s="8">
        <f t="shared" si="1"/>
        <v>259374.51732299675</v>
      </c>
      <c r="G11" s="225">
        <f t="shared" si="2"/>
        <v>21.044495124890592</v>
      </c>
      <c r="H11" s="169"/>
      <c r="I11" s="226"/>
      <c r="J11" s="169"/>
      <c r="K11" s="210"/>
      <c r="L11" s="210"/>
      <c r="M11" s="210"/>
      <c r="N11" s="210"/>
      <c r="O11" s="210"/>
      <c r="P11" s="10"/>
    </row>
    <row r="12" spans="1:18">
      <c r="A12" s="196" t="s">
        <v>18</v>
      </c>
      <c r="B12" s="209">
        <v>1288393.4899125802</v>
      </c>
      <c r="C12" s="8">
        <v>19291.101772975002</v>
      </c>
      <c r="D12" s="8">
        <f t="shared" si="0"/>
        <v>1307684.5916855552</v>
      </c>
      <c r="E12" s="8">
        <v>1037517.9267767584</v>
      </c>
      <c r="F12" s="8">
        <f t="shared" si="1"/>
        <v>270166.66490879678</v>
      </c>
      <c r="G12" s="225">
        <f t="shared" si="2"/>
        <v>20.659925690533857</v>
      </c>
      <c r="H12" s="169"/>
      <c r="I12" s="226"/>
      <c r="J12" s="169"/>
      <c r="K12" s="210"/>
      <c r="L12" s="210"/>
      <c r="M12" s="210"/>
      <c r="N12" s="210"/>
      <c r="O12" s="210"/>
      <c r="P12" s="10"/>
    </row>
    <row r="13" spans="1:18">
      <c r="A13" s="196" t="s">
        <v>19</v>
      </c>
      <c r="B13" s="209">
        <v>1300115.9751367439</v>
      </c>
      <c r="C13" s="8">
        <v>22931.838573691501</v>
      </c>
      <c r="D13" s="8">
        <f t="shared" si="0"/>
        <v>1323047.8137104353</v>
      </c>
      <c r="E13" s="8">
        <v>1052346.3611694686</v>
      </c>
      <c r="F13" s="8">
        <f t="shared" si="1"/>
        <v>270701.45254096668</v>
      </c>
      <c r="G13" s="225">
        <f t="shared" si="2"/>
        <v>20.460443661653859</v>
      </c>
      <c r="H13" s="169"/>
      <c r="I13" s="226"/>
      <c r="J13" s="169"/>
      <c r="K13" s="210"/>
      <c r="L13" s="227"/>
      <c r="M13" s="210"/>
      <c r="N13" s="210"/>
      <c r="O13" s="210"/>
      <c r="P13" s="10"/>
    </row>
    <row r="14" spans="1:18">
      <c r="A14" s="196" t="s">
        <v>20</v>
      </c>
      <c r="B14" s="209">
        <v>1292714.6411651659</v>
      </c>
      <c r="C14" s="8">
        <v>21310.330340179862</v>
      </c>
      <c r="D14" s="8">
        <f t="shared" si="0"/>
        <v>1314024.9715053458</v>
      </c>
      <c r="E14" s="8">
        <v>1041655.6349106233</v>
      </c>
      <c r="F14" s="8">
        <f t="shared" si="1"/>
        <v>272369.33659472247</v>
      </c>
      <c r="G14" s="225">
        <f t="shared" si="2"/>
        <v>20.727866098518387</v>
      </c>
      <c r="H14" s="169"/>
      <c r="I14" s="226"/>
      <c r="J14" s="169"/>
      <c r="K14" s="210"/>
      <c r="L14" s="227"/>
      <c r="M14" s="210"/>
      <c r="N14" s="210"/>
      <c r="O14" s="210"/>
      <c r="P14" s="10"/>
    </row>
    <row r="15" spans="1:18">
      <c r="A15" s="196" t="s">
        <v>21</v>
      </c>
      <c r="B15" s="209">
        <v>1397706.6572912761</v>
      </c>
      <c r="C15" s="8">
        <v>16196.710000000001</v>
      </c>
      <c r="D15" s="8">
        <f t="shared" si="0"/>
        <v>1413903.3672912761</v>
      </c>
      <c r="E15" s="8">
        <v>1141484.9687037892</v>
      </c>
      <c r="F15" s="8">
        <f t="shared" si="1"/>
        <v>272418.39858748694</v>
      </c>
      <c r="G15" s="225">
        <f t="shared" si="2"/>
        <v>19.267115765441588</v>
      </c>
      <c r="H15" s="169"/>
      <c r="I15" s="226"/>
      <c r="J15" s="169"/>
      <c r="K15" s="210"/>
      <c r="L15" s="227"/>
      <c r="M15" s="210"/>
      <c r="N15" s="210"/>
      <c r="O15" s="210"/>
      <c r="P15" s="10"/>
    </row>
    <row r="16" spans="1:18">
      <c r="A16" s="196" t="s">
        <v>22</v>
      </c>
      <c r="B16" s="209">
        <v>1524474.9300000002</v>
      </c>
      <c r="C16" s="8">
        <v>11190.56</v>
      </c>
      <c r="D16" s="8">
        <f t="shared" si="0"/>
        <v>1535665.4900000002</v>
      </c>
      <c r="E16" s="8">
        <v>1264102.8106822916</v>
      </c>
      <c r="F16" s="8">
        <f t="shared" si="1"/>
        <v>271562.67931770859</v>
      </c>
      <c r="G16" s="225">
        <f t="shared" si="2"/>
        <v>17.683713092862988</v>
      </c>
      <c r="I16" s="226"/>
      <c r="J16" s="169"/>
      <c r="K16" s="210"/>
      <c r="L16" s="227"/>
      <c r="M16" s="210"/>
      <c r="N16" s="210"/>
      <c r="O16" s="210"/>
      <c r="P16" s="10"/>
    </row>
    <row r="17" spans="1:16">
      <c r="A17" s="148" t="s">
        <v>23</v>
      </c>
      <c r="B17" s="209">
        <v>1634301.639960824</v>
      </c>
      <c r="C17" s="8">
        <v>12696</v>
      </c>
      <c r="D17" s="8">
        <f t="shared" si="0"/>
        <v>1646997.639960824</v>
      </c>
      <c r="E17" s="8">
        <v>1365642</v>
      </c>
      <c r="F17" s="8">
        <f t="shared" si="1"/>
        <v>281355.63996082405</v>
      </c>
      <c r="G17" s="225">
        <f t="shared" si="2"/>
        <v>17.082941294774194</v>
      </c>
      <c r="H17" s="169"/>
      <c r="I17" s="226"/>
      <c r="J17" s="169"/>
      <c r="K17" s="210"/>
      <c r="L17" s="227"/>
      <c r="M17" s="210"/>
      <c r="N17" s="210"/>
      <c r="O17" s="210"/>
      <c r="P17" s="10"/>
    </row>
    <row r="18" spans="1:16" ht="25.5">
      <c r="A18" s="228" t="s">
        <v>24</v>
      </c>
      <c r="B18" s="13">
        <f t="shared" ref="B18:G18" si="3">((B17-B16)/B16)*100</f>
        <v>7.2042319489520157</v>
      </c>
      <c r="C18" s="13">
        <f t="shared" si="3"/>
        <v>13.452767332465939</v>
      </c>
      <c r="D18" s="13">
        <f t="shared" si="3"/>
        <v>7.2497657000043558</v>
      </c>
      <c r="E18" s="13">
        <f t="shared" si="3"/>
        <v>8.03251036700909</v>
      </c>
      <c r="F18" s="13">
        <f t="shared" si="3"/>
        <v>3.6061511352443247</v>
      </c>
      <c r="G18" s="13">
        <f t="shared" si="3"/>
        <v>-3.3973170393228114</v>
      </c>
      <c r="I18" s="210"/>
    </row>
    <row r="19" spans="1:16" ht="27" customHeight="1">
      <c r="A19" s="212" t="s">
        <v>125</v>
      </c>
      <c r="B19" s="16">
        <f>((B17/B8)^(1/9)-1)*100</f>
        <v>5.1438785905742357</v>
      </c>
      <c r="C19" s="16">
        <f t="shared" ref="C19:G19" si="4">((C17/C8)^(1/9)-1)*100</f>
        <v>-0.90062178274014082</v>
      </c>
      <c r="D19" s="16">
        <f t="shared" si="4"/>
        <v>5.0806874486854392</v>
      </c>
      <c r="E19" s="16">
        <f t="shared" si="4"/>
        <v>5.9139664204372222</v>
      </c>
      <c r="F19" s="16">
        <f t="shared" si="4"/>
        <v>1.7772025127808844</v>
      </c>
      <c r="G19" s="16">
        <f t="shared" si="4"/>
        <v>-3.14376030088096</v>
      </c>
    </row>
    <row r="20" spans="1:16" ht="19.5" customHeight="1">
      <c r="A20" s="17" t="s">
        <v>64</v>
      </c>
      <c r="B20" s="18"/>
      <c r="C20" s="18"/>
      <c r="D20" s="18"/>
      <c r="E20" s="18"/>
      <c r="F20" s="18"/>
      <c r="G20" s="20"/>
    </row>
    <row r="21" spans="1:16" ht="25.5" customHeight="1">
      <c r="A21" s="229" t="s">
        <v>179</v>
      </c>
      <c r="B21" s="82"/>
      <c r="C21" s="82"/>
      <c r="D21" s="82"/>
      <c r="E21" s="230"/>
      <c r="F21" s="82"/>
      <c r="G21" s="6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8F80-C5C3-4C99-943B-8FB2C13A76DD}">
  <sheetPr>
    <tabColor rgb="FF00B050"/>
  </sheetPr>
  <dimension ref="A1:AZ45"/>
  <sheetViews>
    <sheetView showGridLines="0" zoomScaleNormal="100" workbookViewId="0">
      <selection activeCell="H19" sqref="H19"/>
    </sheetView>
  </sheetViews>
  <sheetFormatPr defaultRowHeight="15"/>
  <cols>
    <col min="1" max="1" width="23.28515625" customWidth="1"/>
    <col min="2" max="2" width="11.28515625" customWidth="1"/>
    <col min="3" max="3" width="12.7109375" customWidth="1"/>
    <col min="4" max="5" width="12.42578125" customWidth="1"/>
    <col min="6" max="6" width="11" customWidth="1"/>
    <col min="7" max="7" width="12.5703125" customWidth="1"/>
    <col min="8" max="8" width="11.7109375" customWidth="1"/>
    <col min="9" max="9" width="14.85546875" customWidth="1"/>
    <col min="15" max="17" width="11.140625" customWidth="1"/>
    <col min="19" max="19" width="11.5703125" customWidth="1"/>
    <col min="20" max="20" width="24.5703125" customWidth="1"/>
    <col min="21" max="21" width="19.7109375" customWidth="1"/>
    <col min="22" max="22" width="31.140625" customWidth="1"/>
    <col min="23" max="23" width="17.28515625" customWidth="1"/>
    <col min="24" max="24" width="30.28515625" customWidth="1"/>
  </cols>
  <sheetData>
    <row r="1" spans="1:25" ht="23.25" customHeight="1">
      <c r="A1" s="241" t="s">
        <v>35</v>
      </c>
      <c r="B1" s="242"/>
      <c r="C1" s="242"/>
      <c r="D1" s="242"/>
      <c r="E1" s="242"/>
      <c r="F1" s="242"/>
      <c r="G1" s="243"/>
    </row>
    <row r="2" spans="1:25" ht="15" customHeight="1">
      <c r="A2" s="41"/>
      <c r="B2" s="42"/>
      <c r="C2" s="42"/>
      <c r="D2" s="42"/>
      <c r="E2" s="43"/>
      <c r="F2" s="43"/>
      <c r="G2" s="44" t="s">
        <v>36</v>
      </c>
      <c r="H2" s="45"/>
      <c r="I2" s="45"/>
      <c r="J2" s="45"/>
      <c r="K2" s="45"/>
      <c r="L2" s="45"/>
    </row>
    <row r="3" spans="1:25" ht="45.75" customHeight="1">
      <c r="A3" s="46" t="s">
        <v>1</v>
      </c>
      <c r="B3" s="46" t="s">
        <v>37</v>
      </c>
      <c r="C3" s="46" t="s">
        <v>38</v>
      </c>
      <c r="D3" s="46" t="s">
        <v>39</v>
      </c>
      <c r="E3" s="46" t="s">
        <v>40</v>
      </c>
      <c r="F3" s="46" t="s">
        <v>41</v>
      </c>
      <c r="G3" s="46" t="s">
        <v>42</v>
      </c>
      <c r="H3" s="45"/>
      <c r="I3" s="45"/>
      <c r="J3" s="45"/>
      <c r="K3" s="45"/>
      <c r="L3" s="45"/>
      <c r="R3" s="47"/>
    </row>
    <row r="4" spans="1:25" ht="14.25" customHeight="1">
      <c r="A4" s="48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5"/>
      <c r="I4" s="45"/>
      <c r="J4" s="45"/>
      <c r="K4" s="45"/>
      <c r="L4" s="45"/>
    </row>
    <row r="5" spans="1:25" hidden="1">
      <c r="A5" s="49" t="s">
        <v>11</v>
      </c>
      <c r="B5" s="8">
        <v>9664.0397613799996</v>
      </c>
      <c r="C5" s="8">
        <v>399.82218204000003</v>
      </c>
      <c r="D5" s="8">
        <v>8734.1502422880003</v>
      </c>
      <c r="E5" s="8">
        <v>2482.6397316670123</v>
      </c>
      <c r="F5" s="8">
        <v>588.32651779733499</v>
      </c>
      <c r="G5" s="8">
        <f t="shared" ref="G5:G17" si="0">SUM(B5:F5)</f>
        <v>21868.978435172347</v>
      </c>
      <c r="H5" s="45"/>
      <c r="I5" s="45"/>
      <c r="J5" s="45"/>
      <c r="K5" s="45"/>
      <c r="L5" s="45"/>
      <c r="Y5" s="45"/>
    </row>
    <row r="6" spans="1:25" hidden="1">
      <c r="A6" s="49" t="s">
        <v>12</v>
      </c>
      <c r="B6" s="8">
        <v>13652.047588210571</v>
      </c>
      <c r="C6" s="8">
        <v>442.10389800000002</v>
      </c>
      <c r="D6" s="8">
        <v>9379.8528116310008</v>
      </c>
      <c r="E6" s="8">
        <v>2209.7899872476692</v>
      </c>
      <c r="F6" s="8">
        <v>565.30742644078441</v>
      </c>
      <c r="G6" s="8">
        <f t="shared" si="0"/>
        <v>26249.101711530027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50"/>
      <c r="Y6" s="45"/>
    </row>
    <row r="7" spans="1:25" hidden="1">
      <c r="A7" s="49" t="s">
        <v>13</v>
      </c>
      <c r="B7" s="8">
        <v>14213.660901609599</v>
      </c>
      <c r="C7" s="8">
        <v>419.04076199999992</v>
      </c>
      <c r="D7" s="8">
        <v>9520.4148049979995</v>
      </c>
      <c r="E7" s="8">
        <v>2017.4794185803307</v>
      </c>
      <c r="F7" s="8">
        <v>651.67767499282809</v>
      </c>
      <c r="G7" s="8">
        <f t="shared" si="0"/>
        <v>26822.273562180759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50"/>
      <c r="Y7" s="45"/>
    </row>
    <row r="8" spans="1:25">
      <c r="A8" s="49" t="s">
        <v>14</v>
      </c>
      <c r="B8" s="8">
        <v>15812.28801950275</v>
      </c>
      <c r="C8" s="8">
        <v>448.17515399999996</v>
      </c>
      <c r="D8" s="8">
        <v>9552.2921393190009</v>
      </c>
      <c r="E8" s="8">
        <v>1976.0664165843505</v>
      </c>
      <c r="F8" s="8">
        <v>664.20924957653153</v>
      </c>
      <c r="G8" s="8">
        <f t="shared" si="0"/>
        <v>28453.030978982635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50"/>
      <c r="Y8" s="45"/>
    </row>
    <row r="9" spans="1:25">
      <c r="A9" s="49" t="s">
        <v>15</v>
      </c>
      <c r="B9" s="8">
        <v>16041.15065786456</v>
      </c>
      <c r="C9" s="8">
        <v>402.94620600000002</v>
      </c>
      <c r="D9" s="8">
        <v>9964.0518844110011</v>
      </c>
      <c r="E9" s="8">
        <v>2022.9718220954255</v>
      </c>
      <c r="F9" s="8">
        <v>632.10824921544543</v>
      </c>
      <c r="G9" s="8">
        <f t="shared" si="0"/>
        <v>29063.228819586431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50"/>
      <c r="Y9" s="45"/>
    </row>
    <row r="10" spans="1:25">
      <c r="A10" s="49" t="s">
        <v>16</v>
      </c>
      <c r="B10" s="8">
        <v>15972.2180961616</v>
      </c>
      <c r="C10" s="8">
        <v>411.95762999999994</v>
      </c>
      <c r="D10" s="8">
        <v>10498.799691491729</v>
      </c>
      <c r="E10" s="8">
        <v>2145.4445822938696</v>
      </c>
      <c r="F10" s="8">
        <v>684.12546980686989</v>
      </c>
      <c r="G10" s="8">
        <f t="shared" si="0"/>
        <v>29712.54546975407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50"/>
      <c r="Y10" s="45"/>
    </row>
    <row r="11" spans="1:25">
      <c r="A11" s="49" t="s">
        <v>17</v>
      </c>
      <c r="B11" s="8">
        <v>16707.410797515455</v>
      </c>
      <c r="C11" s="8">
        <v>442.14208199999996</v>
      </c>
      <c r="D11" s="8">
        <v>10780.039034117766</v>
      </c>
      <c r="E11" s="8">
        <v>2279.2344234078964</v>
      </c>
      <c r="F11" s="8">
        <v>756.95422604155544</v>
      </c>
      <c r="G11" s="8">
        <f t="shared" si="0"/>
        <v>30965.78056308267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50"/>
      <c r="Y11" s="45"/>
    </row>
    <row r="12" spans="1:25">
      <c r="A12" s="49" t="s">
        <v>18</v>
      </c>
      <c r="B12" s="8">
        <v>18071.84600440921</v>
      </c>
      <c r="C12" s="8">
        <v>437.31180599999988</v>
      </c>
      <c r="D12" s="8">
        <v>11005.538754540001</v>
      </c>
      <c r="E12" s="8">
        <v>2341.8760197232796</v>
      </c>
      <c r="F12" s="8">
        <v>855.34471271103405</v>
      </c>
      <c r="G12" s="8">
        <f t="shared" si="0"/>
        <v>32711.917297383527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50"/>
      <c r="Y12" s="45"/>
    </row>
    <row r="13" spans="1:25">
      <c r="A13" s="49" t="s">
        <v>19</v>
      </c>
      <c r="B13" s="8">
        <v>17813.632543066728</v>
      </c>
      <c r="C13" s="8">
        <v>403.48078199999998</v>
      </c>
      <c r="D13" s="8">
        <v>10884.920029449</v>
      </c>
      <c r="E13" s="8">
        <v>2470.8268800000005</v>
      </c>
      <c r="F13" s="8">
        <v>975.22086082134115</v>
      </c>
      <c r="G13" s="8">
        <f t="shared" si="0"/>
        <v>32548.081095337067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50"/>
      <c r="Y13" s="45"/>
    </row>
    <row r="14" spans="1:25">
      <c r="A14" s="49" t="s">
        <v>20</v>
      </c>
      <c r="B14" s="8">
        <v>16615.617438252761</v>
      </c>
      <c r="C14" s="8">
        <v>367.44463199999996</v>
      </c>
      <c r="D14" s="8">
        <v>9489.4541518179612</v>
      </c>
      <c r="E14" s="8">
        <v>2362.1168771156999</v>
      </c>
      <c r="F14" s="8">
        <v>971.93501397819409</v>
      </c>
      <c r="G14" s="8">
        <f t="shared" si="0"/>
        <v>29806.568113164612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50"/>
      <c r="Y14" s="45"/>
    </row>
    <row r="15" spans="1:25">
      <c r="A15" s="49" t="s">
        <v>21</v>
      </c>
      <c r="B15" s="8">
        <v>18647.539105729244</v>
      </c>
      <c r="C15" s="8">
        <v>468.56498158506588</v>
      </c>
      <c r="D15" s="8">
        <v>10342.257014987568</v>
      </c>
      <c r="E15" s="8">
        <v>2485.1909878504002</v>
      </c>
      <c r="F15" s="8">
        <v>1074.349695451639</v>
      </c>
      <c r="G15" s="8">
        <f t="shared" si="0"/>
        <v>33017.901785603921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50"/>
      <c r="Y15" s="45"/>
    </row>
    <row r="16" spans="1:25">
      <c r="A16" s="49" t="s">
        <v>22</v>
      </c>
      <c r="B16" s="8">
        <v>20519.668092371874</v>
      </c>
      <c r="C16" s="8">
        <v>447.18140527169402</v>
      </c>
      <c r="D16" s="8">
        <v>10921.146394940999</v>
      </c>
      <c r="E16" s="8">
        <v>2322.8903473964501</v>
      </c>
      <c r="F16" s="8">
        <v>1219.476206273187</v>
      </c>
      <c r="G16" s="8">
        <f t="shared" si="0"/>
        <v>35430.362446254207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50"/>
      <c r="Y16" s="45"/>
    </row>
    <row r="17" spans="1:52">
      <c r="A17" s="49" t="s">
        <v>23</v>
      </c>
      <c r="B17" s="8">
        <v>23048.042954371929</v>
      </c>
      <c r="C17" s="8">
        <v>407.0998322233259</v>
      </c>
      <c r="D17" s="8">
        <v>11191.269503241803</v>
      </c>
      <c r="E17" s="8">
        <v>2615.0773199999999</v>
      </c>
      <c r="F17" s="8">
        <v>1217.366819758093</v>
      </c>
      <c r="G17" s="8">
        <f t="shared" si="0"/>
        <v>38478.856429595144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50"/>
      <c r="Y17" s="45"/>
    </row>
    <row r="18" spans="1:52" ht="38.25">
      <c r="A18" s="12" t="s">
        <v>43</v>
      </c>
      <c r="B18" s="51">
        <f>B17/$G$17*100</f>
        <v>59.897941604743345</v>
      </c>
      <c r="C18" s="51">
        <f t="shared" ref="C18:F18" si="1">C17/$G$17*100</f>
        <v>1.0579831886849274</v>
      </c>
      <c r="D18" s="51">
        <f t="shared" si="1"/>
        <v>29.084205045746348</v>
      </c>
      <c r="E18" s="51">
        <f t="shared" si="1"/>
        <v>6.7961409528498145</v>
      </c>
      <c r="F18" s="51">
        <f t="shared" si="1"/>
        <v>3.1637292079755852</v>
      </c>
      <c r="G18" s="51">
        <f t="shared" ref="G18" si="2">G16/$G$16*100</f>
        <v>100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50"/>
    </row>
    <row r="19" spans="1:52" ht="33.75" customHeight="1">
      <c r="A19" s="12" t="s">
        <v>44</v>
      </c>
      <c r="B19" s="52">
        <f>((B17/B8)^(1/9)-1)*100</f>
        <v>4.2754682433222779</v>
      </c>
      <c r="C19" s="52">
        <f t="shared" ref="C19:G19" si="3">((C17/C8)^(1/9)-1)*100</f>
        <v>-1.0623795847715445</v>
      </c>
      <c r="D19" s="52">
        <f t="shared" si="3"/>
        <v>1.7750457964579747</v>
      </c>
      <c r="E19" s="52">
        <f t="shared" si="3"/>
        <v>3.1621377190208744</v>
      </c>
      <c r="F19" s="52">
        <f t="shared" si="3"/>
        <v>6.9633931185379971</v>
      </c>
      <c r="G19" s="52">
        <f t="shared" si="3"/>
        <v>3.4108142531624308</v>
      </c>
      <c r="I19" s="45"/>
      <c r="J19" s="45"/>
      <c r="K19" s="45"/>
      <c r="L19" s="45"/>
      <c r="M19" s="45"/>
      <c r="N19" s="45"/>
      <c r="O19" s="45"/>
      <c r="P19" s="45"/>
      <c r="Q19" s="45"/>
    </row>
    <row r="20" spans="1:52">
      <c r="A20" s="53" t="s">
        <v>45</v>
      </c>
      <c r="B20" s="54"/>
      <c r="C20" s="54"/>
      <c r="D20" s="54"/>
      <c r="E20" s="23"/>
      <c r="F20" s="23"/>
      <c r="G20" s="55" t="s">
        <v>46</v>
      </c>
      <c r="I20" s="45"/>
      <c r="J20" s="45"/>
      <c r="K20" s="45"/>
      <c r="L20" s="45"/>
      <c r="M20" s="45"/>
      <c r="N20" s="45"/>
      <c r="O20" s="45"/>
      <c r="P20" s="45"/>
      <c r="Q20" s="45"/>
    </row>
    <row r="21" spans="1:52">
      <c r="A21" s="53" t="s">
        <v>47</v>
      </c>
      <c r="B21" s="54"/>
      <c r="C21" s="54"/>
      <c r="D21" s="54"/>
      <c r="E21" s="54"/>
      <c r="F21" s="23"/>
      <c r="G21" s="56"/>
      <c r="I21" s="45"/>
      <c r="J21" s="45"/>
      <c r="K21" s="45"/>
      <c r="L21" s="45"/>
      <c r="M21" s="45"/>
      <c r="N21" s="45"/>
      <c r="O21" s="45"/>
      <c r="P21" s="45"/>
      <c r="Q21" s="45"/>
      <c r="V21" s="57"/>
    </row>
    <row r="22" spans="1:52" ht="30.75" customHeight="1">
      <c r="A22" s="244" t="s">
        <v>48</v>
      </c>
      <c r="B22" s="245"/>
      <c r="C22" s="245"/>
      <c r="D22" s="245"/>
      <c r="E22" s="245"/>
      <c r="F22" s="245"/>
      <c r="G22" s="246"/>
      <c r="I22" s="45"/>
      <c r="J22" s="45"/>
      <c r="K22" s="45"/>
      <c r="L22" s="45"/>
      <c r="M22" s="45"/>
      <c r="N22" s="45"/>
      <c r="O22" s="45"/>
      <c r="P22" s="45"/>
      <c r="Q22" s="45"/>
      <c r="V22" s="57"/>
    </row>
    <row r="23" spans="1:52">
      <c r="A23" s="58" t="s">
        <v>31</v>
      </c>
      <c r="B23" s="247" t="s">
        <v>49</v>
      </c>
      <c r="C23" s="247"/>
      <c r="D23" s="247"/>
      <c r="E23" s="247"/>
      <c r="F23" s="23"/>
      <c r="G23" s="56"/>
      <c r="I23" s="45"/>
      <c r="J23" s="45"/>
      <c r="K23" s="45"/>
      <c r="L23" s="45"/>
      <c r="M23" s="45"/>
      <c r="N23" s="45"/>
      <c r="O23" s="45"/>
      <c r="P23" s="45"/>
      <c r="Q23" s="45"/>
      <c r="V23" s="57"/>
    </row>
    <row r="24" spans="1:52" ht="11.45" customHeight="1">
      <c r="A24" s="59"/>
      <c r="B24" s="60" t="s">
        <v>33</v>
      </c>
      <c r="C24" s="60"/>
      <c r="D24" s="60"/>
      <c r="E24" s="61"/>
      <c r="F24" s="23"/>
      <c r="G24" s="56"/>
      <c r="I24" s="45"/>
      <c r="J24" s="45"/>
      <c r="K24" s="45"/>
      <c r="L24" s="45"/>
      <c r="M24" s="45"/>
      <c r="N24" s="45"/>
      <c r="O24" s="45"/>
      <c r="P24" s="45"/>
      <c r="Q24" s="45"/>
    </row>
    <row r="25" spans="1:52" ht="10.15" customHeight="1">
      <c r="A25" s="62"/>
      <c r="B25" s="248" t="s">
        <v>34</v>
      </c>
      <c r="C25" s="248"/>
      <c r="D25" s="248"/>
      <c r="E25" s="63"/>
      <c r="F25" s="43"/>
      <c r="G25" s="64"/>
      <c r="I25" s="45"/>
      <c r="J25" s="45"/>
      <c r="K25" s="45"/>
      <c r="L25" s="45"/>
      <c r="M25" s="45"/>
      <c r="N25" s="45"/>
      <c r="O25" s="45"/>
      <c r="P25" s="45"/>
      <c r="Q25" s="45"/>
    </row>
    <row r="28" spans="1:52" ht="45.75" customHeight="1"/>
    <row r="32" spans="1:52" s="65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45" ht="30.75" customHeight="1"/>
  </sheetData>
  <mergeCells count="4">
    <mergeCell ref="A1:G1"/>
    <mergeCell ref="A22:G22"/>
    <mergeCell ref="B23:E23"/>
    <mergeCell ref="B25:D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5DED-63FD-414F-B714-21F77479CE32}">
  <sheetPr>
    <tabColor rgb="FF00B050"/>
  </sheetPr>
  <dimension ref="A1:R29"/>
  <sheetViews>
    <sheetView showGridLines="0" workbookViewId="0">
      <selection activeCell="K14" sqref="K14"/>
    </sheetView>
  </sheetViews>
  <sheetFormatPr defaultRowHeight="15"/>
  <cols>
    <col min="1" max="1" width="32.7109375" customWidth="1"/>
    <col min="2" max="2" width="10.28515625" customWidth="1"/>
    <col min="3" max="3" width="11.5703125" customWidth="1"/>
    <col min="4" max="4" width="8" customWidth="1"/>
    <col min="5" max="5" width="14.28515625" customWidth="1"/>
    <col min="6" max="6" width="7.7109375" customWidth="1"/>
    <col min="7" max="7" width="10.85546875" customWidth="1"/>
    <col min="8" max="8" width="10.7109375" customWidth="1"/>
    <col min="9" max="9" width="9.28515625" customWidth="1"/>
    <col min="10" max="10" width="11.85546875" customWidth="1"/>
    <col min="11" max="11" width="10.7109375" customWidth="1"/>
    <col min="12" max="12" width="11" bestFit="1" customWidth="1"/>
    <col min="13" max="13" width="9.5703125" bestFit="1" customWidth="1"/>
    <col min="14" max="14" width="10.5703125" bestFit="1" customWidth="1"/>
  </cols>
  <sheetData>
    <row r="1" spans="1:13" ht="20.25" customHeight="1">
      <c r="A1" s="231" t="s">
        <v>50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</row>
    <row r="2" spans="1:13">
      <c r="A2" s="66"/>
      <c r="B2" s="67"/>
      <c r="C2" s="67"/>
      <c r="D2" s="67"/>
      <c r="E2" s="67"/>
      <c r="F2" s="67"/>
      <c r="G2" s="67"/>
      <c r="H2" s="67"/>
      <c r="I2" s="67"/>
      <c r="J2" s="67"/>
      <c r="K2" s="68" t="s">
        <v>51</v>
      </c>
    </row>
    <row r="3" spans="1:13" ht="51">
      <c r="A3" s="69" t="s">
        <v>1</v>
      </c>
      <c r="B3" s="69" t="s">
        <v>52</v>
      </c>
      <c r="C3" s="69" t="s">
        <v>53</v>
      </c>
      <c r="D3" s="69" t="s">
        <v>54</v>
      </c>
      <c r="E3" s="69" t="s">
        <v>55</v>
      </c>
      <c r="F3" s="69" t="s">
        <v>56</v>
      </c>
      <c r="G3" s="69" t="s">
        <v>57</v>
      </c>
      <c r="H3" s="69" t="s">
        <v>58</v>
      </c>
      <c r="I3" s="69" t="s">
        <v>59</v>
      </c>
      <c r="J3" s="69" t="s">
        <v>60</v>
      </c>
      <c r="K3" s="69" t="s">
        <v>42</v>
      </c>
      <c r="M3" t="s">
        <v>61</v>
      </c>
    </row>
    <row r="4" spans="1:1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 t="s">
        <v>62</v>
      </c>
    </row>
    <row r="5" spans="1:13" hidden="1">
      <c r="A5" s="49" t="s">
        <v>11</v>
      </c>
      <c r="B5" s="70">
        <v>410.36799999999999</v>
      </c>
      <c r="C5" s="70">
        <v>47.855008000000005</v>
      </c>
      <c r="D5" s="70">
        <v>13.179</v>
      </c>
      <c r="E5" s="70">
        <v>2.0259999999999998</v>
      </c>
      <c r="F5" s="70">
        <v>0.25800000000000001</v>
      </c>
      <c r="G5" s="70">
        <v>21.686</v>
      </c>
      <c r="H5" s="70">
        <v>3.19</v>
      </c>
      <c r="I5" s="70">
        <v>0.129</v>
      </c>
      <c r="J5" s="70">
        <v>140.042618</v>
      </c>
      <c r="K5" s="70">
        <f>SUM(B5:J5)</f>
        <v>638.73362599999996</v>
      </c>
    </row>
    <row r="6" spans="1:13" hidden="1">
      <c r="A6" s="49" t="s">
        <v>12</v>
      </c>
      <c r="B6" s="70">
        <v>446.76400000000001</v>
      </c>
      <c r="C6" s="70">
        <v>51.701974000000007</v>
      </c>
      <c r="D6" s="70">
        <v>13.113</v>
      </c>
      <c r="E6" s="70">
        <v>2.1179999999999999</v>
      </c>
      <c r="F6" s="70">
        <v>0.30399999999999999</v>
      </c>
      <c r="G6" s="70">
        <v>20.902999999999999</v>
      </c>
      <c r="H6" s="70">
        <v>2.8610000000000002</v>
      </c>
      <c r="I6" s="70">
        <v>2.0059999999999998</v>
      </c>
      <c r="J6" s="70">
        <v>173.6184710000002</v>
      </c>
      <c r="K6" s="70">
        <f t="shared" ref="K6:K17" si="0">SUM(B6:J6)</f>
        <v>713.38944500000025</v>
      </c>
      <c r="L6" s="9"/>
      <c r="M6" s="9"/>
    </row>
    <row r="7" spans="1:13" hidden="1">
      <c r="A7" s="49" t="s">
        <v>13</v>
      </c>
      <c r="B7" s="70">
        <v>448.952</v>
      </c>
      <c r="C7" s="70">
        <v>53.047136000000009</v>
      </c>
      <c r="D7" s="70">
        <v>11.936</v>
      </c>
      <c r="E7" s="70">
        <v>1.9059999999999999</v>
      </c>
      <c r="F7" s="70">
        <v>0.36</v>
      </c>
      <c r="G7" s="70">
        <v>18.492999999999999</v>
      </c>
      <c r="H7" s="70">
        <v>2.6389999999999998</v>
      </c>
      <c r="I7" s="70">
        <v>4.0069999999999997</v>
      </c>
      <c r="J7" s="70">
        <v>198.00188700000012</v>
      </c>
      <c r="K7" s="70">
        <f t="shared" si="0"/>
        <v>739.34202300000015</v>
      </c>
      <c r="L7" s="9"/>
      <c r="M7" s="9"/>
    </row>
    <row r="8" spans="1:13">
      <c r="A8" s="49" t="s">
        <v>14</v>
      </c>
      <c r="B8" s="70">
        <v>497.70100000000002</v>
      </c>
      <c r="C8" s="70">
        <v>56.237285999999997</v>
      </c>
      <c r="D8" s="70">
        <v>11.356999999999999</v>
      </c>
      <c r="E8" s="70">
        <v>1.6479999999999999</v>
      </c>
      <c r="F8" s="70">
        <v>0.41499999999999998</v>
      </c>
      <c r="G8" s="70">
        <v>17.765999999999998</v>
      </c>
      <c r="H8" s="70">
        <v>2.7</v>
      </c>
      <c r="I8" s="70">
        <v>9.0999999999999998E-2</v>
      </c>
      <c r="J8" s="70">
        <v>234.21550899999988</v>
      </c>
      <c r="K8" s="8">
        <f t="shared" si="0"/>
        <v>822.13079499999992</v>
      </c>
      <c r="L8" s="9"/>
      <c r="M8" s="9"/>
    </row>
    <row r="9" spans="1:13">
      <c r="A9" s="49" t="s">
        <v>15</v>
      </c>
      <c r="B9" s="70">
        <v>517.76900000000001</v>
      </c>
      <c r="C9" s="70">
        <v>57.083168999999998</v>
      </c>
      <c r="D9" s="70">
        <v>8.9849999999999994</v>
      </c>
      <c r="E9" s="70">
        <v>1.2110000000000001</v>
      </c>
      <c r="F9" s="70">
        <v>0.26700000000000002</v>
      </c>
      <c r="G9" s="70">
        <v>7.7629999999999999</v>
      </c>
      <c r="H9" s="70">
        <v>2.621</v>
      </c>
      <c r="I9" s="70">
        <v>7.3999999999999996E-2</v>
      </c>
      <c r="J9" s="70">
        <v>240.95409199999989</v>
      </c>
      <c r="K9" s="8">
        <f t="shared" si="0"/>
        <v>836.727261</v>
      </c>
      <c r="L9" s="9"/>
      <c r="M9" s="9"/>
    </row>
    <row r="10" spans="1:13">
      <c r="A10" s="49" t="s">
        <v>16</v>
      </c>
      <c r="B10" s="70">
        <v>535.04399999999998</v>
      </c>
      <c r="C10" s="70">
        <v>51.97978599999999</v>
      </c>
      <c r="D10" s="70">
        <v>6.3559999999999999</v>
      </c>
      <c r="E10" s="70">
        <v>1.181</v>
      </c>
      <c r="F10" s="70">
        <v>0.24299999999999999</v>
      </c>
      <c r="G10" s="70">
        <v>5.5570000000000004</v>
      </c>
      <c r="H10" s="70">
        <v>2.4470000000000001</v>
      </c>
      <c r="I10" s="70">
        <v>9.9000000000000005E-2</v>
      </c>
      <c r="J10" s="70">
        <v>234.3132600000001</v>
      </c>
      <c r="K10" s="8">
        <f t="shared" si="0"/>
        <v>837.22004600000025</v>
      </c>
      <c r="L10" s="9"/>
      <c r="M10" s="9"/>
    </row>
    <row r="11" spans="1:13">
      <c r="A11" s="49" t="s">
        <v>17</v>
      </c>
      <c r="B11" s="70">
        <v>585.48800000000006</v>
      </c>
      <c r="C11" s="70">
        <v>58.45024699999999</v>
      </c>
      <c r="D11" s="70">
        <v>7.7080000000000002</v>
      </c>
      <c r="E11" s="70">
        <v>1.51</v>
      </c>
      <c r="F11" s="70">
        <v>0.23799999999999999</v>
      </c>
      <c r="G11" s="70">
        <v>8.5280000000000005</v>
      </c>
      <c r="H11" s="70">
        <v>2.16</v>
      </c>
      <c r="I11" s="70">
        <v>0.115</v>
      </c>
      <c r="J11" s="70">
        <v>234.297</v>
      </c>
      <c r="K11" s="8">
        <f t="shared" si="0"/>
        <v>898.49424700000009</v>
      </c>
      <c r="L11" s="9"/>
      <c r="M11" s="9"/>
    </row>
    <row r="12" spans="1:13">
      <c r="A12" s="49" t="s">
        <v>18</v>
      </c>
      <c r="B12" s="70">
        <v>621.64400000000001</v>
      </c>
      <c r="C12" s="70">
        <v>64.650679999999994</v>
      </c>
      <c r="D12" s="70">
        <v>8.8160000000000007</v>
      </c>
      <c r="E12" s="70">
        <v>1.637</v>
      </c>
      <c r="F12" s="70">
        <v>0.20399999999999999</v>
      </c>
      <c r="G12" s="70">
        <v>12.092000000000001</v>
      </c>
      <c r="H12" s="70">
        <v>1.7889999999999999</v>
      </c>
      <c r="I12" s="70">
        <v>9.2999999999999999E-2</v>
      </c>
      <c r="J12" s="70">
        <v>257.43633</v>
      </c>
      <c r="K12" s="8">
        <f t="shared" si="0"/>
        <v>968.36200999999983</v>
      </c>
      <c r="L12" s="9"/>
      <c r="M12" s="9"/>
    </row>
    <row r="13" spans="1:13">
      <c r="A13" s="49" t="s">
        <v>19</v>
      </c>
      <c r="B13" s="70">
        <v>626.149</v>
      </c>
      <c r="C13" s="70">
        <v>63.741</v>
      </c>
      <c r="D13" s="70">
        <v>8.5690000000000008</v>
      </c>
      <c r="E13" s="70">
        <v>1.3260000000000001</v>
      </c>
      <c r="F13" s="70">
        <v>0.10100000000000001</v>
      </c>
      <c r="G13" s="70">
        <v>10.529</v>
      </c>
      <c r="H13" s="70">
        <v>1.764</v>
      </c>
      <c r="I13" s="70">
        <v>2.5999999999999999E-2</v>
      </c>
      <c r="J13" s="70">
        <v>243.71899999999999</v>
      </c>
      <c r="K13" s="8">
        <f t="shared" si="0"/>
        <v>955.92399999999998</v>
      </c>
      <c r="L13" s="9"/>
      <c r="M13" s="9"/>
    </row>
    <row r="14" spans="1:13">
      <c r="A14" s="49" t="s">
        <v>20</v>
      </c>
      <c r="B14" s="70">
        <v>581.23299999999995</v>
      </c>
      <c r="C14" s="70">
        <v>60.173000000000002</v>
      </c>
      <c r="D14" s="70">
        <v>6.7539999999999996</v>
      </c>
      <c r="E14" s="70">
        <v>1.0449999999999999</v>
      </c>
      <c r="F14" s="70">
        <v>0.08</v>
      </c>
      <c r="G14" s="70">
        <v>9.5649999999999995</v>
      </c>
      <c r="H14" s="70">
        <v>1.5269999999999999</v>
      </c>
      <c r="I14" s="70">
        <v>2.5000000000000001E-2</v>
      </c>
      <c r="J14" s="70">
        <v>245.93</v>
      </c>
      <c r="K14" s="8">
        <f t="shared" si="0"/>
        <v>906.33200000000011</v>
      </c>
      <c r="L14" s="9"/>
      <c r="M14" s="9"/>
    </row>
    <row r="15" spans="1:13">
      <c r="A15" s="49" t="s">
        <v>21</v>
      </c>
      <c r="B15" s="70">
        <v>710.04947973000003</v>
      </c>
      <c r="C15" s="70">
        <v>66.281965088999996</v>
      </c>
      <c r="D15" s="70">
        <v>7.3063794800000004</v>
      </c>
      <c r="E15" s="70">
        <v>1.244</v>
      </c>
      <c r="F15" s="70">
        <v>0.08</v>
      </c>
      <c r="G15" s="70">
        <v>9.0233765150000007</v>
      </c>
      <c r="H15" s="70">
        <v>1.30659814</v>
      </c>
      <c r="I15" s="70">
        <v>2.2701540000000003E-2</v>
      </c>
      <c r="J15" s="70">
        <v>232.71731450600001</v>
      </c>
      <c r="K15" s="8">
        <f t="shared" si="0"/>
        <v>1028.0318150000001</v>
      </c>
      <c r="L15" s="9"/>
      <c r="M15" s="9"/>
    </row>
    <row r="16" spans="1:13">
      <c r="A16" s="49" t="s">
        <v>22</v>
      </c>
      <c r="B16" s="70">
        <v>785.39599999999973</v>
      </c>
      <c r="C16" s="70">
        <v>69.434667423999997</v>
      </c>
      <c r="D16" s="70">
        <v>9.3090000000000011</v>
      </c>
      <c r="E16" s="70">
        <v>1.2550000000000001</v>
      </c>
      <c r="F16" s="70">
        <v>9.1999999999999998E-2</v>
      </c>
      <c r="G16" s="70">
        <v>8.093</v>
      </c>
      <c r="H16" s="70">
        <v>0.85699999999999998</v>
      </c>
      <c r="I16" s="70">
        <v>0.109</v>
      </c>
      <c r="J16" s="70">
        <v>240.67124097700017</v>
      </c>
      <c r="K16" s="8">
        <f t="shared" si="0"/>
        <v>1115.216908401</v>
      </c>
      <c r="L16" s="9"/>
      <c r="M16" s="9"/>
    </row>
    <row r="17" spans="1:18">
      <c r="A17" s="49" t="s">
        <v>23</v>
      </c>
      <c r="B17" s="70">
        <v>859.33600000000013</v>
      </c>
      <c r="C17" s="70">
        <v>76.157397967000009</v>
      </c>
      <c r="D17" s="70">
        <v>9.1630000000000003</v>
      </c>
      <c r="E17" s="70">
        <v>1.0269999999999999</v>
      </c>
      <c r="F17" s="70">
        <v>0.17299999999999999</v>
      </c>
      <c r="G17" s="70">
        <v>11.965</v>
      </c>
      <c r="H17" s="70">
        <v>0.79999999999999993</v>
      </c>
      <c r="I17" s="70">
        <v>0.1</v>
      </c>
      <c r="J17" s="70">
        <v>278.9779677439999</v>
      </c>
      <c r="K17" s="8">
        <f t="shared" si="0"/>
        <v>1237.6993657110002</v>
      </c>
      <c r="L17" s="9"/>
      <c r="M17" s="9"/>
      <c r="N17" s="9"/>
      <c r="O17" s="9"/>
    </row>
    <row r="18" spans="1:18" ht="39.6" customHeight="1">
      <c r="A18" s="12" t="s">
        <v>43</v>
      </c>
      <c r="B18" s="71">
        <f>B17/$K$17*100</f>
        <v>69.43010748869149</v>
      </c>
      <c r="C18" s="71">
        <f t="shared" ref="C18:J18" si="1">C17/$K$17*100</f>
        <v>6.1531418757131835</v>
      </c>
      <c r="D18" s="71">
        <f t="shared" si="1"/>
        <v>0.74032517538992892</v>
      </c>
      <c r="E18" s="71">
        <f t="shared" si="1"/>
        <v>8.29765311716094E-2</v>
      </c>
      <c r="F18" s="71">
        <f t="shared" si="1"/>
        <v>1.3977546146726805E-2</v>
      </c>
      <c r="G18" s="71">
        <f t="shared" si="1"/>
        <v>0.96671294592824397</v>
      </c>
      <c r="H18" s="71">
        <f t="shared" si="1"/>
        <v>6.4636051545557474E-2</v>
      </c>
      <c r="I18" s="71">
        <f t="shared" si="1"/>
        <v>8.079506443194686E-3</v>
      </c>
      <c r="J18" s="71">
        <f t="shared" si="1"/>
        <v>22.540042878970059</v>
      </c>
      <c r="K18" s="71">
        <f>K17/$K$17*100</f>
        <v>100</v>
      </c>
      <c r="L18" s="72"/>
      <c r="M18" s="9"/>
    </row>
    <row r="19" spans="1:18" ht="41.25" customHeight="1">
      <c r="A19" s="12" t="s">
        <v>24</v>
      </c>
      <c r="B19" s="73">
        <f>(B17-B16)/B16*100</f>
        <v>9.4143591258423047</v>
      </c>
      <c r="C19" s="73">
        <f t="shared" ref="C19:K19" si="2">(C17-C16)/C16*100</f>
        <v>9.6820951153231984</v>
      </c>
      <c r="D19" s="73">
        <f t="shared" si="2"/>
        <v>-1.5683746911591017</v>
      </c>
      <c r="E19" s="73" t="s">
        <v>63</v>
      </c>
      <c r="F19" s="73" t="s">
        <v>63</v>
      </c>
      <c r="G19" s="73" t="s">
        <v>63</v>
      </c>
      <c r="H19" s="73" t="s">
        <v>63</v>
      </c>
      <c r="I19" s="73" t="s">
        <v>63</v>
      </c>
      <c r="J19" s="73">
        <f t="shared" si="2"/>
        <v>15.916619954878833</v>
      </c>
      <c r="K19" s="73">
        <f t="shared" si="2"/>
        <v>10.982837185065259</v>
      </c>
      <c r="M19" s="9"/>
    </row>
    <row r="20" spans="1:18" ht="36" customHeight="1">
      <c r="A20" s="74" t="s">
        <v>44</v>
      </c>
      <c r="B20" s="75">
        <f>((B17/B8)^(1/9)-1)*100</f>
        <v>6.2563622817431552</v>
      </c>
      <c r="C20" s="75">
        <f t="shared" ref="C20:K20" si="3">((C17/C8)^(1/9)-1)*100</f>
        <v>3.4265341310171227</v>
      </c>
      <c r="D20" s="75">
        <f t="shared" si="3"/>
        <v>-2.35689927058641</v>
      </c>
      <c r="E20" s="75">
        <f t="shared" si="3"/>
        <v>-5.1190010548020526</v>
      </c>
      <c r="F20" s="75">
        <f t="shared" si="3"/>
        <v>-9.2644332460768979</v>
      </c>
      <c r="G20" s="75">
        <f t="shared" si="3"/>
        <v>-4.297169462895301</v>
      </c>
      <c r="H20" s="75" t="s">
        <v>63</v>
      </c>
      <c r="I20" s="75">
        <f t="shared" si="3"/>
        <v>1.0534061016694407</v>
      </c>
      <c r="J20" s="75">
        <f t="shared" si="3"/>
        <v>1.9622385928047326</v>
      </c>
      <c r="K20" s="75">
        <f t="shared" si="3"/>
        <v>4.6505664898147669</v>
      </c>
      <c r="L20" s="76"/>
      <c r="M20" s="9"/>
    </row>
    <row r="21" spans="1:18">
      <c r="A21" s="77" t="s">
        <v>64</v>
      </c>
      <c r="B21" s="78"/>
      <c r="C21" s="78"/>
      <c r="D21" s="78"/>
      <c r="E21" s="78"/>
      <c r="F21" s="78"/>
      <c r="G21" s="78"/>
      <c r="H21" s="78"/>
      <c r="I21" s="78"/>
      <c r="J21" s="78"/>
      <c r="K21" s="79"/>
      <c r="M21" s="9"/>
    </row>
    <row r="22" spans="1:18">
      <c r="A22" s="17" t="s">
        <v>65</v>
      </c>
      <c r="B22" s="26"/>
      <c r="C22" s="26"/>
      <c r="D22" s="26"/>
      <c r="E22" s="26"/>
      <c r="F22" s="26"/>
      <c r="G22" s="26"/>
      <c r="H22" s="26"/>
      <c r="I22" s="26"/>
      <c r="J22" s="26"/>
      <c r="K22" s="80"/>
      <c r="M22" s="9"/>
    </row>
    <row r="23" spans="1:18" ht="27" customHeight="1">
      <c r="A23" s="81" t="s">
        <v>66</v>
      </c>
      <c r="B23" s="82"/>
      <c r="C23" s="82"/>
      <c r="D23" s="82"/>
      <c r="E23" s="82"/>
      <c r="F23" s="82"/>
      <c r="G23" s="82"/>
      <c r="H23" s="82"/>
      <c r="I23" s="82"/>
      <c r="J23" s="82"/>
      <c r="K23" s="83"/>
      <c r="M23" s="9"/>
      <c r="N23" s="84"/>
    </row>
    <row r="24" spans="1:18" s="86" customFormat="1" ht="27" customHeight="1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85"/>
      <c r="M24" s="85"/>
      <c r="N24" s="85"/>
      <c r="O24" s="85"/>
      <c r="R24"/>
    </row>
    <row r="25" spans="1:18">
      <c r="A25" s="87"/>
      <c r="B25" s="88"/>
    </row>
    <row r="26" spans="1:18">
      <c r="B26" s="9"/>
      <c r="C26" s="9"/>
      <c r="D26" s="9"/>
      <c r="E26" s="9"/>
      <c r="F26" s="9"/>
      <c r="G26" s="9"/>
    </row>
    <row r="29" spans="1:18">
      <c r="E29" s="9"/>
      <c r="F29" s="9"/>
      <c r="G29" s="9"/>
      <c r="H29" s="9"/>
      <c r="K29" s="9"/>
    </row>
  </sheetData>
  <mergeCells count="2">
    <mergeCell ref="A1:K1"/>
    <mergeCell ref="A24:K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D64C-C19E-4E6B-9920-28151BD90F89}">
  <sheetPr>
    <tabColor rgb="FF00B050"/>
  </sheetPr>
  <dimension ref="A1:K26"/>
  <sheetViews>
    <sheetView showGridLines="0" workbookViewId="0">
      <selection activeCell="I13" sqref="I13"/>
    </sheetView>
  </sheetViews>
  <sheetFormatPr defaultRowHeight="15"/>
  <cols>
    <col min="1" max="1" width="25.7109375" customWidth="1"/>
    <col min="2" max="2" width="10.85546875" customWidth="1"/>
    <col min="3" max="3" width="12.7109375" customWidth="1"/>
  </cols>
  <sheetData>
    <row r="1" spans="1:11" ht="18" customHeight="1">
      <c r="A1" s="231" t="s">
        <v>67</v>
      </c>
      <c r="B1" s="232"/>
      <c r="C1" s="232"/>
      <c r="D1" s="232"/>
      <c r="E1" s="232"/>
      <c r="F1" s="232"/>
      <c r="G1" s="232"/>
      <c r="H1" s="232"/>
      <c r="I1" s="233"/>
    </row>
    <row r="2" spans="1:11">
      <c r="A2" s="66"/>
      <c r="B2" s="67"/>
      <c r="C2" s="67"/>
      <c r="D2" s="67"/>
      <c r="E2" s="67"/>
      <c r="F2" s="67"/>
      <c r="G2" s="67"/>
      <c r="H2" s="89"/>
      <c r="I2" s="68" t="s">
        <v>68</v>
      </c>
    </row>
    <row r="3" spans="1:11" ht="36" customHeight="1">
      <c r="A3" s="2" t="s">
        <v>1</v>
      </c>
      <c r="B3" s="2" t="s">
        <v>52</v>
      </c>
      <c r="C3" s="2" t="s">
        <v>69</v>
      </c>
      <c r="D3" s="2" t="s">
        <v>54</v>
      </c>
      <c r="E3" s="2" t="s">
        <v>55</v>
      </c>
      <c r="F3" s="90" t="s">
        <v>56</v>
      </c>
      <c r="G3" s="90" t="s">
        <v>70</v>
      </c>
      <c r="H3" s="2" t="s">
        <v>71</v>
      </c>
      <c r="I3" s="1" t="s">
        <v>42</v>
      </c>
    </row>
    <row r="4" spans="1:1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91" t="s">
        <v>72</v>
      </c>
    </row>
    <row r="5" spans="1:11" hidden="1">
      <c r="A5" s="49" t="s">
        <v>11</v>
      </c>
      <c r="B5" s="70">
        <v>32.063000000000002</v>
      </c>
      <c r="C5" s="70">
        <v>3.2000000000000001E-2</v>
      </c>
      <c r="D5" s="70">
        <v>1.0137</v>
      </c>
      <c r="E5" s="70">
        <v>0.63100000000000001</v>
      </c>
      <c r="F5" s="70">
        <v>3.6684999999999999</v>
      </c>
      <c r="G5" s="70">
        <v>0.98199999999999998</v>
      </c>
      <c r="H5" s="70">
        <v>3.4935399999999999</v>
      </c>
      <c r="I5" s="8">
        <f>SUM(B5:H5)</f>
        <v>41.883740000000003</v>
      </c>
    </row>
    <row r="6" spans="1:11" hidden="1">
      <c r="A6" s="49" t="s">
        <v>12</v>
      </c>
      <c r="B6" s="70">
        <v>37.198999999999998</v>
      </c>
      <c r="C6" s="70">
        <v>4.9000000000000002E-2</v>
      </c>
      <c r="D6" s="70">
        <v>1.097</v>
      </c>
      <c r="E6" s="70">
        <v>0.69399999999999995</v>
      </c>
      <c r="F6" s="70">
        <v>3.468</v>
      </c>
      <c r="G6" s="70">
        <v>0.86599999999999999</v>
      </c>
      <c r="H6" s="70">
        <v>2.94</v>
      </c>
      <c r="I6" s="8">
        <f t="shared" ref="I6:I17" si="0">SUM(B6:H6)</f>
        <v>46.313000000000002</v>
      </c>
      <c r="J6" s="9"/>
    </row>
    <row r="7" spans="1:11" hidden="1">
      <c r="A7" s="49" t="s">
        <v>13</v>
      </c>
      <c r="B7" s="70">
        <v>36.335999999999999</v>
      </c>
      <c r="C7" s="70">
        <v>0.03</v>
      </c>
      <c r="D7" s="70">
        <v>1.4890000000000001</v>
      </c>
      <c r="E7" s="70">
        <v>1.29</v>
      </c>
      <c r="F7" s="70">
        <v>0.73299999999999998</v>
      </c>
      <c r="G7" s="70">
        <v>1.0029999999999999</v>
      </c>
      <c r="H7" s="70">
        <v>3.016</v>
      </c>
      <c r="I7" s="8">
        <f t="shared" si="0"/>
        <v>43.896999999999991</v>
      </c>
      <c r="J7" s="9"/>
      <c r="K7" s="9"/>
    </row>
    <row r="8" spans="1:11">
      <c r="A8" s="49" t="s">
        <v>14</v>
      </c>
      <c r="B8" s="70">
        <v>39.472999999999999</v>
      </c>
      <c r="C8" s="70">
        <v>2.3E-2</v>
      </c>
      <c r="D8" s="70">
        <v>1.2689999999999999</v>
      </c>
      <c r="E8" s="70">
        <v>0.65</v>
      </c>
      <c r="F8" s="70">
        <v>2.887</v>
      </c>
      <c r="G8" s="70">
        <v>0.67100000000000004</v>
      </c>
      <c r="H8" s="70">
        <v>1.976</v>
      </c>
      <c r="I8" s="8">
        <f t="shared" si="0"/>
        <v>46.948999999999998</v>
      </c>
      <c r="J8" s="9"/>
      <c r="K8" s="9"/>
    </row>
    <row r="9" spans="1:11">
      <c r="A9" s="49" t="s">
        <v>15</v>
      </c>
      <c r="B9" s="70">
        <v>37.555</v>
      </c>
      <c r="C9" s="70">
        <v>1.2E-2</v>
      </c>
      <c r="D9" s="70">
        <v>0.22500000000000001</v>
      </c>
      <c r="E9" s="70">
        <v>0.42699999999999999</v>
      </c>
      <c r="F9" s="70">
        <v>1.728</v>
      </c>
      <c r="G9" s="70">
        <v>0.39200000000000002</v>
      </c>
      <c r="H9" s="70">
        <v>1.8720000000000001</v>
      </c>
      <c r="I9" s="8">
        <f t="shared" si="0"/>
        <v>42.211000000000006</v>
      </c>
      <c r="J9" s="9"/>
      <c r="K9" s="9"/>
    </row>
    <row r="10" spans="1:11">
      <c r="A10" s="49" t="s">
        <v>16</v>
      </c>
      <c r="B10" s="70">
        <v>38.823999999999998</v>
      </c>
      <c r="C10" s="70">
        <v>3.5000000000000003E-2</v>
      </c>
      <c r="D10" s="70">
        <v>0.29099999999999998</v>
      </c>
      <c r="E10" s="70">
        <v>0.52600000000000002</v>
      </c>
      <c r="F10" s="70">
        <v>1.292</v>
      </c>
      <c r="G10" s="70">
        <v>0.41499999999999998</v>
      </c>
      <c r="H10" s="70">
        <v>1.772</v>
      </c>
      <c r="I10" s="8">
        <f t="shared" si="0"/>
        <v>43.154999999999994</v>
      </c>
      <c r="J10" s="9"/>
      <c r="K10" s="9"/>
    </row>
    <row r="11" spans="1:11">
      <c r="A11" s="49" t="s">
        <v>17</v>
      </c>
      <c r="B11" s="70">
        <v>38.838999999999999</v>
      </c>
      <c r="C11" s="70">
        <v>0.12</v>
      </c>
      <c r="D11" s="70">
        <v>1.091</v>
      </c>
      <c r="E11" s="70">
        <v>0.75800000000000001</v>
      </c>
      <c r="F11" s="70">
        <v>2.4569999999999999</v>
      </c>
      <c r="G11" s="70">
        <v>0.38</v>
      </c>
      <c r="H11" s="70">
        <v>2.6720000000000002</v>
      </c>
      <c r="I11" s="8">
        <f t="shared" si="0"/>
        <v>46.317</v>
      </c>
      <c r="J11" s="9"/>
      <c r="K11" s="9"/>
    </row>
    <row r="12" spans="1:11">
      <c r="A12" s="49" t="s">
        <v>18</v>
      </c>
      <c r="B12" s="70">
        <v>37.728000000000002</v>
      </c>
      <c r="C12" s="70">
        <v>9.4E-2</v>
      </c>
      <c r="D12" s="70">
        <v>1.8029999999999999</v>
      </c>
      <c r="E12" s="70">
        <v>0.60199999999999998</v>
      </c>
      <c r="F12" s="70">
        <v>2.6139999999999999</v>
      </c>
      <c r="G12" s="70">
        <v>0.63400000000000001</v>
      </c>
      <c r="H12" s="70">
        <v>2.3359999999999999</v>
      </c>
      <c r="I12" s="8">
        <f t="shared" si="0"/>
        <v>45.810999999999993</v>
      </c>
      <c r="J12" s="9"/>
      <c r="K12" s="9"/>
    </row>
    <row r="13" spans="1:11">
      <c r="A13" s="49" t="s">
        <v>73</v>
      </c>
      <c r="B13" s="70">
        <v>36.332000000000001</v>
      </c>
      <c r="C13" s="70">
        <v>2.1000000000000001E-2</v>
      </c>
      <c r="D13" s="70">
        <v>0.996</v>
      </c>
      <c r="E13" s="70">
        <v>0.54600000000000004</v>
      </c>
      <c r="F13" s="70">
        <v>0.16200000000000001</v>
      </c>
      <c r="G13" s="70">
        <v>0.46500000000000002</v>
      </c>
      <c r="H13" s="70">
        <v>3.7450000000000001</v>
      </c>
      <c r="I13" s="8">
        <f t="shared" si="0"/>
        <v>42.267000000000003</v>
      </c>
      <c r="J13" s="9"/>
      <c r="K13" s="9"/>
    </row>
    <row r="14" spans="1:11">
      <c r="A14" s="49" t="s">
        <v>20</v>
      </c>
      <c r="B14" s="70">
        <v>32.936999999999998</v>
      </c>
      <c r="C14" s="70">
        <v>2.4E-2</v>
      </c>
      <c r="D14" s="70">
        <v>0.81100000000000005</v>
      </c>
      <c r="E14" s="70">
        <v>0.56599999999999995</v>
      </c>
      <c r="F14" s="70">
        <v>0.28999999999999998</v>
      </c>
      <c r="G14" s="70">
        <v>0.42799999999999999</v>
      </c>
      <c r="H14" s="70">
        <v>3.4359999999999999</v>
      </c>
      <c r="I14" s="8">
        <f t="shared" si="0"/>
        <v>38.491999999999997</v>
      </c>
      <c r="J14" s="9"/>
      <c r="K14" s="9"/>
    </row>
    <row r="15" spans="1:11">
      <c r="A15" s="49" t="s">
        <v>21</v>
      </c>
      <c r="B15" s="70">
        <v>38.756917999999999</v>
      </c>
      <c r="C15" s="70">
        <v>0.2616636</v>
      </c>
      <c r="D15" s="70">
        <v>1.5512807</v>
      </c>
      <c r="E15" s="70">
        <v>2.1055401799999998</v>
      </c>
      <c r="F15" s="70">
        <v>2.0797923800000002</v>
      </c>
      <c r="G15" s="70">
        <v>1.132862415</v>
      </c>
      <c r="H15" s="70">
        <v>3.1968978460000006</v>
      </c>
      <c r="I15" s="8">
        <f t="shared" si="0"/>
        <v>49.084955120999993</v>
      </c>
      <c r="J15" s="9"/>
      <c r="K15" s="92"/>
    </row>
    <row r="16" spans="1:11">
      <c r="A16" s="49" t="s">
        <v>22</v>
      </c>
      <c r="B16" s="70">
        <v>38.948</v>
      </c>
      <c r="C16" s="70">
        <v>0.122</v>
      </c>
      <c r="D16" s="70">
        <v>0.83599999999999997</v>
      </c>
      <c r="E16" s="70">
        <v>0.89400000000000002</v>
      </c>
      <c r="F16" s="70">
        <v>1.853</v>
      </c>
      <c r="G16" s="70">
        <v>0.60899999999999999</v>
      </c>
      <c r="H16" s="70">
        <v>3.5828989390000023</v>
      </c>
      <c r="I16" s="8">
        <f t="shared" si="0"/>
        <v>46.844898939000004</v>
      </c>
      <c r="J16" s="9"/>
      <c r="K16" s="92"/>
    </row>
    <row r="17" spans="1:11">
      <c r="A17" s="49" t="s">
        <v>23</v>
      </c>
      <c r="B17" s="70">
        <v>35.695</v>
      </c>
      <c r="C17" s="70">
        <v>8.5999999999999993E-2</v>
      </c>
      <c r="D17" s="70">
        <v>0.13100000000000001</v>
      </c>
      <c r="E17" s="70">
        <v>1.0389999999999999</v>
      </c>
      <c r="F17" s="70">
        <v>0.99399999999999999</v>
      </c>
      <c r="G17" s="70">
        <v>0.438</v>
      </c>
      <c r="H17" s="70">
        <v>4.263116930999991</v>
      </c>
      <c r="I17" s="8">
        <f t="shared" si="0"/>
        <v>42.646116930999995</v>
      </c>
      <c r="J17" s="9"/>
      <c r="K17" s="92"/>
    </row>
    <row r="18" spans="1:11" ht="28.5" customHeight="1">
      <c r="A18" s="12" t="s">
        <v>43</v>
      </c>
      <c r="B18" s="71">
        <f t="shared" ref="B18:I18" si="1">B17/$I$17*100</f>
        <v>83.700469277785189</v>
      </c>
      <c r="C18" s="71">
        <f t="shared" si="1"/>
        <v>0.20165962621906502</v>
      </c>
      <c r="D18" s="71">
        <f t="shared" si="1"/>
        <v>0.30717919807787814</v>
      </c>
      <c r="E18" s="71">
        <f t="shared" si="1"/>
        <v>2.4363296702512622</v>
      </c>
      <c r="F18" s="71">
        <f t="shared" si="1"/>
        <v>2.3308100983924493</v>
      </c>
      <c r="G18" s="71">
        <f t="shared" si="1"/>
        <v>1.0270571660924477</v>
      </c>
      <c r="H18" s="71">
        <f t="shared" si="1"/>
        <v>9.9964949631816964</v>
      </c>
      <c r="I18" s="71">
        <f t="shared" si="1"/>
        <v>100</v>
      </c>
    </row>
    <row r="19" spans="1:11" ht="29.25" customHeight="1">
      <c r="A19" s="12" t="s">
        <v>24</v>
      </c>
      <c r="B19" s="73">
        <f>(B17-B16)/B16*100</f>
        <v>-8.3521618568347549</v>
      </c>
      <c r="C19" s="73" t="s">
        <v>63</v>
      </c>
      <c r="D19" s="73" t="s">
        <v>63</v>
      </c>
      <c r="E19" s="73" t="s">
        <v>63</v>
      </c>
      <c r="F19" s="73" t="s">
        <v>63</v>
      </c>
      <c r="G19" s="73" t="s">
        <v>63</v>
      </c>
      <c r="H19" s="73">
        <f t="shared" ref="H19:I19" si="2">(H17-H16)/H16*100</f>
        <v>18.985129181171921</v>
      </c>
      <c r="I19" s="73">
        <f t="shared" si="2"/>
        <v>-8.9631573620588547</v>
      </c>
    </row>
    <row r="20" spans="1:11" ht="29.25" customHeight="1">
      <c r="A20" s="74" t="s">
        <v>44</v>
      </c>
      <c r="B20" s="75">
        <f>((B17/B8)^(1/9)-1)*100</f>
        <v>-1.1116227558751302</v>
      </c>
      <c r="C20" s="75">
        <f t="shared" ref="C20:I20" si="3">((C17/C8)^(1/9)-1)*100</f>
        <v>15.782035254810234</v>
      </c>
      <c r="D20" s="75">
        <f t="shared" si="3"/>
        <v>-22.29959239321596</v>
      </c>
      <c r="E20" s="75">
        <f t="shared" si="3"/>
        <v>5.3497663556212105</v>
      </c>
      <c r="F20" s="75">
        <f t="shared" si="3"/>
        <v>-11.172212591024778</v>
      </c>
      <c r="G20" s="75">
        <f t="shared" si="3"/>
        <v>-4.6288886683181429</v>
      </c>
      <c r="H20" s="75">
        <f t="shared" si="3"/>
        <v>8.9192088926985047</v>
      </c>
      <c r="I20" s="75">
        <f t="shared" si="3"/>
        <v>-1.0623795847715445</v>
      </c>
      <c r="J20" s="76"/>
    </row>
    <row r="21" spans="1:11" ht="15.75" customHeight="1">
      <c r="A21" s="250" t="s">
        <v>64</v>
      </c>
      <c r="B21" s="251"/>
      <c r="C21" s="251"/>
      <c r="D21" s="251"/>
      <c r="E21" s="251"/>
      <c r="F21" s="251"/>
      <c r="G21" s="251"/>
      <c r="H21" s="251"/>
      <c r="I21" s="252"/>
    </row>
    <row r="22" spans="1:11" ht="31.5" customHeight="1">
      <c r="A22" s="253" t="s">
        <v>74</v>
      </c>
      <c r="B22" s="254"/>
      <c r="C22" s="254"/>
      <c r="D22" s="254"/>
      <c r="E22" s="254"/>
      <c r="F22" s="254"/>
      <c r="G22" s="254"/>
      <c r="H22" s="254"/>
      <c r="I22" s="255"/>
    </row>
    <row r="23" spans="1:11" ht="16.899999999999999" customHeight="1">
      <c r="A23" s="256" t="s">
        <v>66</v>
      </c>
      <c r="B23" s="248"/>
      <c r="C23" s="248"/>
      <c r="D23" s="248"/>
      <c r="E23" s="248"/>
      <c r="F23" s="248"/>
      <c r="G23" s="248"/>
      <c r="H23" s="248"/>
      <c r="I23" s="257"/>
    </row>
    <row r="24" spans="1:11">
      <c r="B24" s="93"/>
      <c r="C24" s="93"/>
      <c r="D24" s="93"/>
      <c r="E24" s="93"/>
      <c r="F24" s="93"/>
      <c r="G24" s="93"/>
      <c r="H24" s="93"/>
      <c r="I24" s="93"/>
    </row>
    <row r="25" spans="1:11">
      <c r="B25" s="93"/>
      <c r="C25" s="93"/>
      <c r="D25" s="93"/>
      <c r="E25" s="93"/>
      <c r="F25" s="93"/>
      <c r="G25" s="93"/>
      <c r="H25" s="93"/>
      <c r="I25" s="93"/>
    </row>
    <row r="26" spans="1:11">
      <c r="B26" s="94"/>
      <c r="C26" s="95"/>
      <c r="D26" s="95"/>
      <c r="E26" s="95"/>
      <c r="F26" s="95"/>
      <c r="G26" s="95"/>
      <c r="H26" s="95"/>
      <c r="I26" s="95"/>
    </row>
  </sheetData>
  <mergeCells count="4">
    <mergeCell ref="A1:I1"/>
    <mergeCell ref="A21:I21"/>
    <mergeCell ref="A22:I22"/>
    <mergeCell ref="A23:I23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6D35-E111-4B4D-A054-C28D506AD72C}">
  <sheetPr>
    <tabColor rgb="FF00B050"/>
  </sheetPr>
  <dimension ref="A1:P25"/>
  <sheetViews>
    <sheetView topLeftCell="B1" workbookViewId="0">
      <selection activeCell="P13" sqref="P13"/>
    </sheetView>
  </sheetViews>
  <sheetFormatPr defaultRowHeight="15"/>
  <cols>
    <col min="1" max="1" width="23.7109375" customWidth="1"/>
    <col min="10" max="10" width="10" customWidth="1"/>
    <col min="14" max="14" width="11.42578125" customWidth="1"/>
    <col min="16" max="16" width="11.42578125" customWidth="1"/>
  </cols>
  <sheetData>
    <row r="1" spans="1:16" ht="15.75" customHeight="1">
      <c r="A1" s="266" t="s">
        <v>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96"/>
      <c r="P1" s="97"/>
    </row>
    <row r="2" spans="1:16" ht="27" customHeight="1">
      <c r="A2" s="268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98"/>
      <c r="P2" s="99" t="s">
        <v>76</v>
      </c>
    </row>
    <row r="3" spans="1:16" ht="15" customHeight="1">
      <c r="A3" s="237" t="s">
        <v>77</v>
      </c>
      <c r="B3" s="239" t="s">
        <v>78</v>
      </c>
      <c r="C3" s="270"/>
      <c r="D3" s="240"/>
      <c r="E3" s="270" t="s">
        <v>79</v>
      </c>
      <c r="F3" s="270"/>
      <c r="G3" s="270"/>
      <c r="H3" s="271"/>
      <c r="I3" s="272" t="s">
        <v>80</v>
      </c>
      <c r="J3" s="272"/>
      <c r="K3" s="272"/>
      <c r="L3" s="272"/>
      <c r="M3" s="100"/>
      <c r="N3" s="258" t="s">
        <v>81</v>
      </c>
      <c r="O3" s="258" t="s">
        <v>82</v>
      </c>
      <c r="P3" s="258" t="s">
        <v>83</v>
      </c>
    </row>
    <row r="4" spans="1:16" ht="46.5" customHeight="1">
      <c r="A4" s="238"/>
      <c r="B4" s="102" t="s">
        <v>84</v>
      </c>
      <c r="C4" s="102" t="s">
        <v>85</v>
      </c>
      <c r="D4" s="102" t="s">
        <v>86</v>
      </c>
      <c r="E4" s="102" t="s">
        <v>87</v>
      </c>
      <c r="F4" s="102" t="s">
        <v>88</v>
      </c>
      <c r="G4" s="102" t="s">
        <v>89</v>
      </c>
      <c r="H4" s="102" t="s">
        <v>90</v>
      </c>
      <c r="I4" s="102" t="s">
        <v>91</v>
      </c>
      <c r="J4" s="102" t="s">
        <v>92</v>
      </c>
      <c r="K4" s="102" t="s">
        <v>93</v>
      </c>
      <c r="L4" s="102" t="s">
        <v>94</v>
      </c>
      <c r="M4" s="103" t="s">
        <v>95</v>
      </c>
      <c r="N4" s="259"/>
      <c r="O4" s="259"/>
      <c r="P4" s="259"/>
    </row>
    <row r="5" spans="1:16">
      <c r="A5" s="104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 t="s">
        <v>96</v>
      </c>
      <c r="O5" s="2">
        <v>15</v>
      </c>
      <c r="P5" s="2">
        <v>16</v>
      </c>
    </row>
    <row r="6" spans="1:16" hidden="1">
      <c r="A6" s="49" t="s">
        <v>11</v>
      </c>
      <c r="B6" s="70">
        <v>15.3497</v>
      </c>
      <c r="C6" s="70">
        <v>14.9924</v>
      </c>
      <c r="D6" s="70">
        <v>11.221500000000001</v>
      </c>
      <c r="E6" s="70">
        <v>8.2286999999999999</v>
      </c>
      <c r="F6" s="70">
        <v>5.5361000000000002</v>
      </c>
      <c r="G6" s="70">
        <v>64.75</v>
      </c>
      <c r="H6" s="70">
        <v>0.4148</v>
      </c>
      <c r="I6" s="70">
        <v>9.3065999999999995</v>
      </c>
      <c r="J6" s="70">
        <v>2.6326000000000001</v>
      </c>
      <c r="K6" s="70">
        <v>4.6381000000000006</v>
      </c>
      <c r="L6" s="70">
        <v>6.1376999999999997</v>
      </c>
      <c r="M6" s="70">
        <v>4.9239000000000317</v>
      </c>
      <c r="N6" s="70">
        <f>SUM(B6:M6)</f>
        <v>148.13210000000001</v>
      </c>
      <c r="O6" s="70">
        <v>17.294719600000001</v>
      </c>
      <c r="P6" s="70">
        <f>N6+O6</f>
        <v>165.42681960000002</v>
      </c>
    </row>
    <row r="7" spans="1:16" hidden="1">
      <c r="A7" s="49" t="s">
        <v>12</v>
      </c>
      <c r="B7" s="70">
        <v>15.600700000000002</v>
      </c>
      <c r="C7" s="70">
        <v>15.7439</v>
      </c>
      <c r="D7" s="70">
        <v>12.289400000000002</v>
      </c>
      <c r="E7" s="70">
        <v>7.5015000000000001</v>
      </c>
      <c r="F7" s="70">
        <v>5.2705000000000002</v>
      </c>
      <c r="G7" s="70">
        <v>69.079900000000009</v>
      </c>
      <c r="H7" s="70">
        <v>0.39850000000000002</v>
      </c>
      <c r="I7" s="70">
        <v>7.6563999999999997</v>
      </c>
      <c r="J7" s="70">
        <v>3.1959999999999997</v>
      </c>
      <c r="K7" s="70">
        <v>4.676000000000001</v>
      </c>
      <c r="L7" s="70">
        <v>10.1348</v>
      </c>
      <c r="M7" s="70">
        <v>5.5090999999999894</v>
      </c>
      <c r="N7" s="70">
        <f t="shared" ref="N7:N18" si="0">SUM(B7:M7)</f>
        <v>157.05670000000001</v>
      </c>
      <c r="O7" s="70">
        <v>18.347203</v>
      </c>
      <c r="P7" s="70">
        <f t="shared" ref="P7:P18" si="1">N7+O7</f>
        <v>175.40390300000001</v>
      </c>
    </row>
    <row r="8" spans="1:16" hidden="1">
      <c r="A8" s="49" t="s">
        <v>13</v>
      </c>
      <c r="B8" s="70">
        <v>16.293648826000002</v>
      </c>
      <c r="C8" s="70">
        <v>17.12825591</v>
      </c>
      <c r="D8" s="70">
        <v>11.30520265</v>
      </c>
      <c r="E8" s="70">
        <v>7.1647700400000014</v>
      </c>
      <c r="F8" s="70">
        <v>5.5045869000000005</v>
      </c>
      <c r="G8" s="70">
        <v>68.363923710000009</v>
      </c>
      <c r="H8" s="70">
        <v>0.38631653999999993</v>
      </c>
      <c r="I8" s="70">
        <v>6.2356722999999992</v>
      </c>
      <c r="J8" s="70">
        <v>3.3053054350000002</v>
      </c>
      <c r="K8" s="70">
        <v>5.0069575500000001</v>
      </c>
      <c r="L8" s="70">
        <v>11.755777878</v>
      </c>
      <c r="M8" s="70">
        <v>5.9564357809999819</v>
      </c>
      <c r="N8" s="70">
        <f t="shared" si="0"/>
        <v>158.40685352</v>
      </c>
      <c r="O8" s="70">
        <v>17.867549999999998</v>
      </c>
      <c r="P8" s="70">
        <f t="shared" si="1"/>
        <v>176.27440351999999</v>
      </c>
    </row>
    <row r="9" spans="1:16">
      <c r="A9" s="49" t="s">
        <v>14</v>
      </c>
      <c r="B9" s="70">
        <v>18.000102374999997</v>
      </c>
      <c r="C9" s="70">
        <v>19.075402440000001</v>
      </c>
      <c r="D9" s="70">
        <v>11.082028709999999</v>
      </c>
      <c r="E9" s="70">
        <v>7.0867181900000018</v>
      </c>
      <c r="F9" s="70">
        <v>5.7228986299999995</v>
      </c>
      <c r="G9" s="70">
        <v>69.416220119999977</v>
      </c>
      <c r="H9" s="70">
        <v>0.36526344999999993</v>
      </c>
      <c r="I9" s="70">
        <v>5.9608562199999984</v>
      </c>
      <c r="J9" s="70">
        <v>3.3100125299999998</v>
      </c>
      <c r="K9" s="70">
        <v>5.0728328610000011</v>
      </c>
      <c r="L9" s="70">
        <v>14.557450646000001</v>
      </c>
      <c r="M9" s="70">
        <v>5.8703321659999972</v>
      </c>
      <c r="N9" s="70">
        <f t="shared" si="0"/>
        <v>165.52011833799997</v>
      </c>
      <c r="O9" s="70">
        <v>17.669</v>
      </c>
      <c r="P9" s="70">
        <f t="shared" si="1"/>
        <v>183.18911833799999</v>
      </c>
    </row>
    <row r="10" spans="1:16">
      <c r="A10" s="49" t="s">
        <v>15</v>
      </c>
      <c r="B10" s="70">
        <v>19.623222261999999</v>
      </c>
      <c r="C10" s="70">
        <v>21.846630900000008</v>
      </c>
      <c r="D10" s="70">
        <v>13.270841390000001</v>
      </c>
      <c r="E10" s="70">
        <v>6.826306589999998</v>
      </c>
      <c r="F10" s="70">
        <v>6.2617449199999999</v>
      </c>
      <c r="G10" s="70">
        <v>74.647072010000002</v>
      </c>
      <c r="H10" s="70">
        <v>0.40710755999999992</v>
      </c>
      <c r="I10" s="70">
        <v>6.6323055200000001</v>
      </c>
      <c r="J10" s="70">
        <v>3.5711606000000002</v>
      </c>
      <c r="K10" s="70">
        <v>5.9379387530000001</v>
      </c>
      <c r="L10" s="70">
        <v>19.297422278999999</v>
      </c>
      <c r="M10" s="70">
        <v>6.3521499930000118</v>
      </c>
      <c r="N10" s="70">
        <f t="shared" si="0"/>
        <v>184.673902777</v>
      </c>
      <c r="O10" s="70">
        <v>18.772737999999997</v>
      </c>
      <c r="P10" s="70">
        <f t="shared" si="1"/>
        <v>203.446640777</v>
      </c>
    </row>
    <row r="11" spans="1:16">
      <c r="A11" s="49" t="s">
        <v>16</v>
      </c>
      <c r="B11" s="70">
        <v>21.608210237999899</v>
      </c>
      <c r="C11" s="70">
        <v>23.764934029999498</v>
      </c>
      <c r="D11" s="70">
        <v>13.240780590000004</v>
      </c>
      <c r="E11" s="70">
        <v>5.396813390000017</v>
      </c>
      <c r="F11" s="70">
        <v>6.9993654299999868</v>
      </c>
      <c r="G11" s="70">
        <v>76.026571259997382</v>
      </c>
      <c r="H11" s="70">
        <v>0.44898441000000061</v>
      </c>
      <c r="I11" s="70">
        <v>7.1504293600000155</v>
      </c>
      <c r="J11" s="70">
        <v>3.4700676399999493</v>
      </c>
      <c r="K11" s="70">
        <v>5.9355010180000169</v>
      </c>
      <c r="L11" s="70">
        <v>23.963986065000011</v>
      </c>
      <c r="M11" s="70">
        <v>6.5916240009999854</v>
      </c>
      <c r="N11" s="70">
        <f t="shared" si="0"/>
        <v>194.59726743199676</v>
      </c>
      <c r="O11" s="70">
        <v>20.069702999999997</v>
      </c>
      <c r="P11" s="70">
        <f t="shared" si="1"/>
        <v>214.66697043199676</v>
      </c>
    </row>
    <row r="12" spans="1:16">
      <c r="A12" s="49" t="s">
        <v>17</v>
      </c>
      <c r="B12" s="70">
        <v>23.341821038999726</v>
      </c>
      <c r="C12" s="70">
        <v>26.174478359999483</v>
      </c>
      <c r="D12" s="70">
        <v>12.888606990000003</v>
      </c>
      <c r="E12" s="70">
        <v>3.845118110000004</v>
      </c>
      <c r="F12" s="70">
        <v>7.6348632700000048</v>
      </c>
      <c r="G12" s="70">
        <v>81.073436459989153</v>
      </c>
      <c r="H12" s="70">
        <v>0.52378752000000128</v>
      </c>
      <c r="I12" s="70">
        <v>6.7209720399999879</v>
      </c>
      <c r="J12" s="70">
        <v>3.8838833119998855</v>
      </c>
      <c r="K12" s="70">
        <v>6.0858515270000115</v>
      </c>
      <c r="L12" s="70">
        <v>25.656728721999993</v>
      </c>
      <c r="M12" s="70">
        <v>8.3366194899999186</v>
      </c>
      <c r="N12" s="70">
        <f t="shared" si="0"/>
        <v>206.16616683998819</v>
      </c>
      <c r="O12" s="70">
        <v>21.163692999999999</v>
      </c>
      <c r="P12" s="70">
        <f t="shared" si="1"/>
        <v>227.32985983998819</v>
      </c>
    </row>
    <row r="13" spans="1:16">
      <c r="A13" s="49" t="s">
        <v>18</v>
      </c>
      <c r="B13" s="70">
        <v>24.906789338279381</v>
      </c>
      <c r="C13" s="70">
        <v>28.284413977449784</v>
      </c>
      <c r="D13" s="70">
        <v>14.13123164352109</v>
      </c>
      <c r="E13" s="70">
        <v>3.4594582651112527</v>
      </c>
      <c r="F13" s="70">
        <v>8.302057768925696</v>
      </c>
      <c r="G13" s="70">
        <v>83.528148922556625</v>
      </c>
      <c r="H13" s="70">
        <v>0.59796845509385599</v>
      </c>
      <c r="I13" s="70">
        <v>6.5635669851158269</v>
      </c>
      <c r="J13" s="70">
        <v>3.6679440164187969</v>
      </c>
      <c r="K13" s="70">
        <v>6.7076965819999916</v>
      </c>
      <c r="L13" s="70">
        <v>21.345929859999977</v>
      </c>
      <c r="M13" s="70">
        <v>11.721053394377947</v>
      </c>
      <c r="N13" s="70">
        <f t="shared" si="0"/>
        <v>213.2162592088502</v>
      </c>
      <c r="O13" s="70">
        <v>21.453662000000001</v>
      </c>
      <c r="P13" s="70">
        <f t="shared" si="1"/>
        <v>234.66992120885021</v>
      </c>
    </row>
    <row r="14" spans="1:16">
      <c r="A14" s="49" t="s">
        <v>19</v>
      </c>
      <c r="B14" s="70">
        <v>26.329779999006472</v>
      </c>
      <c r="C14" s="70">
        <v>29.975488406249358</v>
      </c>
      <c r="D14" s="70">
        <v>14.267778782545445</v>
      </c>
      <c r="E14" s="70">
        <v>2.3968245022973789</v>
      </c>
      <c r="F14" s="70">
        <v>7.9986090355175374</v>
      </c>
      <c r="G14" s="70">
        <v>82.602012505469673</v>
      </c>
      <c r="H14" s="70">
        <v>0.62779954463993193</v>
      </c>
      <c r="I14" s="70">
        <v>6.3015391187901377</v>
      </c>
      <c r="J14" s="70">
        <v>3.833387781892208</v>
      </c>
      <c r="K14" s="70">
        <v>6.7203688499999874</v>
      </c>
      <c r="L14" s="70">
        <v>21.708158824999988</v>
      </c>
      <c r="M14" s="70">
        <v>11.364879098398802</v>
      </c>
      <c r="N14" s="70">
        <f t="shared" si="0"/>
        <v>214.12662644980696</v>
      </c>
      <c r="O14" s="70">
        <v>23.61276378222329</v>
      </c>
      <c r="P14" s="70">
        <f t="shared" si="1"/>
        <v>237.73939023203025</v>
      </c>
    </row>
    <row r="15" spans="1:16">
      <c r="A15" s="49" t="s">
        <v>20</v>
      </c>
      <c r="B15" s="70">
        <v>27.55842637840453</v>
      </c>
      <c r="C15" s="70">
        <v>27.968993710450441</v>
      </c>
      <c r="D15" s="70">
        <v>14.100355452353556</v>
      </c>
      <c r="E15" s="70">
        <v>1.7978712490701227</v>
      </c>
      <c r="F15" s="70">
        <v>3.6977549794394946</v>
      </c>
      <c r="G15" s="70">
        <v>72.712727140732767</v>
      </c>
      <c r="H15" s="70">
        <v>0.8550642240238937</v>
      </c>
      <c r="I15" s="70">
        <v>5.5864816403751236</v>
      </c>
      <c r="J15" s="70">
        <v>4.0972981706984664</v>
      </c>
      <c r="K15" s="70">
        <v>7.5239153900000071</v>
      </c>
      <c r="L15" s="70">
        <v>15.605152572000001</v>
      </c>
      <c r="M15" s="70">
        <v>12.791280918668292</v>
      </c>
      <c r="N15" s="70">
        <f t="shared" si="0"/>
        <v>194.29532182621671</v>
      </c>
      <c r="O15" s="70">
        <v>22.80613</v>
      </c>
      <c r="P15" s="70">
        <f t="shared" si="1"/>
        <v>217.1014518262167</v>
      </c>
    </row>
    <row r="16" spans="1:16">
      <c r="A16" s="49" t="s">
        <v>21</v>
      </c>
      <c r="B16" s="70">
        <v>28.253499999999999</v>
      </c>
      <c r="C16" s="70">
        <v>30.849</v>
      </c>
      <c r="D16" s="70">
        <v>13.2456</v>
      </c>
      <c r="E16" s="70">
        <v>1.4934000000000001</v>
      </c>
      <c r="F16" s="70">
        <v>5.008</v>
      </c>
      <c r="G16" s="70">
        <v>76.658699999999996</v>
      </c>
      <c r="H16" s="70">
        <v>1.0175000000000001</v>
      </c>
      <c r="I16" s="70">
        <v>6.2618</v>
      </c>
      <c r="J16" s="70">
        <v>4.5403000000000002</v>
      </c>
      <c r="K16" s="70">
        <v>7.8163</v>
      </c>
      <c r="L16" s="70">
        <v>14.2554</v>
      </c>
      <c r="M16" s="70">
        <v>12.297200000000004</v>
      </c>
      <c r="N16" s="70">
        <f t="shared" si="0"/>
        <v>201.69670000000002</v>
      </c>
      <c r="O16" s="70">
        <v>23.498064344103142</v>
      </c>
      <c r="P16" s="70">
        <f t="shared" si="1"/>
        <v>225.19476434410316</v>
      </c>
    </row>
    <row r="17" spans="1:16">
      <c r="A17" s="49" t="s">
        <v>22</v>
      </c>
      <c r="B17" s="70">
        <v>28.5038318659394</v>
      </c>
      <c r="C17" s="70">
        <v>34.976363981209786</v>
      </c>
      <c r="D17" s="70">
        <v>12.126519465787998</v>
      </c>
      <c r="E17" s="70">
        <v>0.48958057784670028</v>
      </c>
      <c r="F17" s="70">
        <v>7.3780751305329986</v>
      </c>
      <c r="G17" s="70">
        <v>85.900453375493939</v>
      </c>
      <c r="H17" s="70">
        <v>0.72562592351877475</v>
      </c>
      <c r="I17" s="70">
        <v>6.9577684748273514</v>
      </c>
      <c r="J17" s="70">
        <v>3.737185235963985</v>
      </c>
      <c r="K17" s="70">
        <v>8.0410715180000114</v>
      </c>
      <c r="L17" s="70">
        <v>18.342906935999984</v>
      </c>
      <c r="M17" s="70">
        <v>15.842447928177535</v>
      </c>
      <c r="N17" s="70">
        <f t="shared" si="0"/>
        <v>223.02183041329849</v>
      </c>
      <c r="O17" s="70">
        <v>26.042016715846199</v>
      </c>
      <c r="P17" s="70">
        <f t="shared" si="1"/>
        <v>249.06384712914468</v>
      </c>
    </row>
    <row r="18" spans="1:16">
      <c r="A18" s="49" t="s">
        <v>23</v>
      </c>
      <c r="B18" s="70">
        <v>29.663616395442055</v>
      </c>
      <c r="C18" s="70">
        <v>37.219362412168458</v>
      </c>
      <c r="D18" s="70">
        <v>13.812064074940002</v>
      </c>
      <c r="E18" s="70">
        <v>0.47907528757199608</v>
      </c>
      <c r="F18" s="70">
        <v>8.2470379157649738</v>
      </c>
      <c r="G18" s="70">
        <v>89.626171190762349</v>
      </c>
      <c r="H18" s="70">
        <v>0.78189494468600729</v>
      </c>
      <c r="I18" s="70">
        <v>6.5204175811094753</v>
      </c>
      <c r="J18" s="70">
        <v>4.0872046504576662</v>
      </c>
      <c r="K18" s="70">
        <v>8.8072478570000214</v>
      </c>
      <c r="L18" s="70">
        <v>20.318538322999981</v>
      </c>
      <c r="M18" s="70">
        <v>14.696073433371396</v>
      </c>
      <c r="N18" s="70">
        <f t="shared" si="0"/>
        <v>234.25870406627439</v>
      </c>
      <c r="O18" s="70">
        <v>26.649241884741667</v>
      </c>
      <c r="P18" s="70">
        <f t="shared" si="1"/>
        <v>260.90794595101607</v>
      </c>
    </row>
    <row r="19" spans="1:16" ht="38.450000000000003" customHeight="1">
      <c r="A19" s="12" t="s">
        <v>43</v>
      </c>
      <c r="B19" s="105">
        <f>B18/$N$18*100</f>
        <v>12.66275953915031</v>
      </c>
      <c r="C19" s="105">
        <f>C18/$N$18*100</f>
        <v>15.888144929564149</v>
      </c>
      <c r="D19" s="105">
        <f t="shared" ref="D19:M19" si="2">D18/$N$18*100</f>
        <v>5.8960729463578074</v>
      </c>
      <c r="E19" s="105">
        <f t="shared" si="2"/>
        <v>0.20450693154883173</v>
      </c>
      <c r="F19" s="105">
        <f t="shared" si="2"/>
        <v>3.5204830269323932</v>
      </c>
      <c r="G19" s="105">
        <f t="shared" si="2"/>
        <v>38.259483910320839</v>
      </c>
      <c r="H19" s="105">
        <f t="shared" si="2"/>
        <v>0.33377412711409882</v>
      </c>
      <c r="I19" s="105">
        <f t="shared" si="2"/>
        <v>2.7834259593892301</v>
      </c>
      <c r="J19" s="105">
        <f t="shared" si="2"/>
        <v>1.7447397170358079</v>
      </c>
      <c r="K19" s="105">
        <f t="shared" si="2"/>
        <v>3.7596245962789725</v>
      </c>
      <c r="L19" s="105">
        <f t="shared" si="2"/>
        <v>8.6735467969000801</v>
      </c>
      <c r="M19" s="105">
        <f t="shared" si="2"/>
        <v>6.273437519407481</v>
      </c>
      <c r="N19" s="105">
        <f>N18/N$18*100</f>
        <v>100</v>
      </c>
      <c r="O19" s="105" t="s">
        <v>63</v>
      </c>
      <c r="P19" s="105" t="s">
        <v>63</v>
      </c>
    </row>
    <row r="20" spans="1:16" ht="32.25" customHeight="1">
      <c r="A20" s="12" t="s">
        <v>97</v>
      </c>
      <c r="B20" s="13">
        <f t="shared" ref="B20:P20" si="3">((B18-B17)/B17)*100</f>
        <v>4.0688723360333094</v>
      </c>
      <c r="C20" s="13">
        <f t="shared" si="3"/>
        <v>6.4128976704487304</v>
      </c>
      <c r="D20" s="13">
        <f t="shared" si="3"/>
        <v>13.899656978305725</v>
      </c>
      <c r="E20" s="13">
        <f t="shared" si="3"/>
        <v>-2.1457734947144225</v>
      </c>
      <c r="F20" s="13">
        <f t="shared" si="3"/>
        <v>11.777635356895596</v>
      </c>
      <c r="G20" s="13">
        <f t="shared" si="3"/>
        <v>4.3372504670985821</v>
      </c>
      <c r="H20" s="13">
        <f t="shared" si="3"/>
        <v>7.7545494646011832</v>
      </c>
      <c r="I20" s="13">
        <f t="shared" si="3"/>
        <v>-6.2857925684100664</v>
      </c>
      <c r="J20" s="13">
        <f t="shared" si="3"/>
        <v>9.3658567181884891</v>
      </c>
      <c r="K20" s="13">
        <f t="shared" si="3"/>
        <v>9.5282865882353782</v>
      </c>
      <c r="L20" s="13">
        <f t="shared" si="3"/>
        <v>10.770546859846959</v>
      </c>
      <c r="M20" s="13">
        <f t="shared" si="3"/>
        <v>-7.23609444704051</v>
      </c>
      <c r="N20" s="13">
        <f t="shared" si="3"/>
        <v>5.0384635585458195</v>
      </c>
      <c r="O20" s="13">
        <f t="shared" si="3"/>
        <v>2.3317133059283388</v>
      </c>
      <c r="P20" s="13">
        <f t="shared" si="3"/>
        <v>4.7554468295553116</v>
      </c>
    </row>
    <row r="21" spans="1:16" ht="30.75" customHeight="1">
      <c r="A21" s="12" t="s">
        <v>44</v>
      </c>
      <c r="B21" s="16">
        <f>((B18/B9)^(1/9)-1)*100</f>
        <v>5.7074162928250738</v>
      </c>
      <c r="C21" s="16">
        <f t="shared" ref="C21:P21" si="4">((C18/C9)^(1/9)-1)*100</f>
        <v>7.7097516297406798</v>
      </c>
      <c r="D21" s="16">
        <f t="shared" si="4"/>
        <v>2.4770442126897496</v>
      </c>
      <c r="E21" s="16" t="s">
        <v>63</v>
      </c>
      <c r="F21" s="16">
        <f t="shared" si="4"/>
        <v>4.1432979243072987</v>
      </c>
      <c r="G21" s="16">
        <f t="shared" si="4"/>
        <v>2.8798758180826223</v>
      </c>
      <c r="H21" s="16">
        <f t="shared" si="4"/>
        <v>8.8245574771996793</v>
      </c>
      <c r="I21" s="16">
        <f t="shared" si="4"/>
        <v>1.0019225034566981</v>
      </c>
      <c r="J21" s="16">
        <f t="shared" si="4"/>
        <v>2.3711109192549484</v>
      </c>
      <c r="K21" s="16">
        <f t="shared" si="4"/>
        <v>6.3214948176355312</v>
      </c>
      <c r="L21" s="16">
        <f t="shared" si="4"/>
        <v>3.7742687485473159</v>
      </c>
      <c r="M21" s="16">
        <f t="shared" si="4"/>
        <v>10.734276080697258</v>
      </c>
      <c r="N21" s="16">
        <f t="shared" si="4"/>
        <v>3.9346959256298497</v>
      </c>
      <c r="O21" s="16">
        <f t="shared" si="4"/>
        <v>4.6719514224356162</v>
      </c>
      <c r="P21" s="16">
        <f t="shared" si="4"/>
        <v>4.0076520984566155</v>
      </c>
    </row>
    <row r="22" spans="1:16">
      <c r="A22" s="106" t="s">
        <v>98</v>
      </c>
      <c r="B22" s="107" t="s">
        <v>99</v>
      </c>
      <c r="C22" s="107"/>
      <c r="D22" s="107"/>
      <c r="E22" s="107"/>
      <c r="F22" s="107"/>
      <c r="G22" s="107"/>
      <c r="H22" s="108"/>
      <c r="I22" s="108"/>
      <c r="J22" s="260"/>
      <c r="K22" s="260"/>
      <c r="L22" s="260"/>
      <c r="M22" s="260"/>
      <c r="N22" s="260"/>
      <c r="O22" s="260"/>
      <c r="P22" s="261"/>
    </row>
    <row r="23" spans="1:16">
      <c r="A23" s="109" t="s">
        <v>100</v>
      </c>
      <c r="B23" s="110"/>
      <c r="C23" s="110"/>
      <c r="D23" s="110"/>
      <c r="E23" s="110"/>
      <c r="F23" s="110"/>
      <c r="G23" s="110"/>
      <c r="H23" s="111"/>
      <c r="I23" s="111"/>
      <c r="J23" s="262"/>
      <c r="K23" s="262"/>
      <c r="L23" s="262"/>
      <c r="M23" s="262"/>
      <c r="N23" s="262"/>
      <c r="O23" s="262"/>
      <c r="P23" s="263"/>
    </row>
    <row r="24" spans="1:16">
      <c r="A24" s="109" t="s">
        <v>101</v>
      </c>
      <c r="B24" s="110"/>
      <c r="C24" s="110"/>
      <c r="D24" s="110"/>
      <c r="E24" s="110"/>
      <c r="F24" s="110"/>
      <c r="G24" s="110"/>
      <c r="H24" s="111"/>
      <c r="I24" s="111"/>
      <c r="J24" s="262"/>
      <c r="K24" s="262"/>
      <c r="L24" s="262"/>
      <c r="M24" s="262"/>
      <c r="N24" s="262"/>
      <c r="O24" s="262"/>
      <c r="P24" s="263"/>
    </row>
    <row r="25" spans="1:16">
      <c r="A25" s="112" t="s">
        <v>102</v>
      </c>
      <c r="B25" s="113"/>
      <c r="C25" s="113"/>
      <c r="D25" s="113"/>
      <c r="E25" s="113"/>
      <c r="F25" s="113"/>
      <c r="G25" s="113"/>
      <c r="H25" s="114"/>
      <c r="I25" s="114"/>
      <c r="J25" s="264"/>
      <c r="K25" s="264"/>
      <c r="L25" s="264"/>
      <c r="M25" s="264"/>
      <c r="N25" s="264"/>
      <c r="O25" s="264"/>
      <c r="P25" s="265"/>
    </row>
  </sheetData>
  <mergeCells count="9">
    <mergeCell ref="O3:O4"/>
    <mergeCell ref="P3:P4"/>
    <mergeCell ref="J22:P25"/>
    <mergeCell ref="A1:N2"/>
    <mergeCell ref="A3:A4"/>
    <mergeCell ref="B3:D3"/>
    <mergeCell ref="E3:H3"/>
    <mergeCell ref="I3:L3"/>
    <mergeCell ref="N3:N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DB68-BBFB-4468-996A-BE02E476D9DE}">
  <sheetPr>
    <tabColor rgb="FF00B050"/>
  </sheetPr>
  <dimension ref="A1:AE65"/>
  <sheetViews>
    <sheetView showGridLines="0" zoomScaleNormal="100" workbookViewId="0">
      <selection activeCell="O19" sqref="O19"/>
    </sheetView>
  </sheetViews>
  <sheetFormatPr defaultRowHeight="15"/>
  <cols>
    <col min="1" max="1" width="11.140625" customWidth="1"/>
    <col min="2" max="2" width="16.140625" customWidth="1"/>
    <col min="3" max="3" width="10.28515625" customWidth="1"/>
    <col min="4" max="4" width="11.42578125" customWidth="1"/>
    <col min="5" max="5" width="10.42578125" customWidth="1"/>
    <col min="6" max="6" width="10" customWidth="1"/>
    <col min="7" max="7" width="11" customWidth="1"/>
    <col min="11" max="11" width="10.7109375" customWidth="1"/>
    <col min="13" max="13" width="18.28515625" customWidth="1"/>
    <col min="14" max="14" width="16.5703125" customWidth="1"/>
    <col min="15" max="15" width="15.7109375" customWidth="1"/>
    <col min="16" max="16" width="12" customWidth="1"/>
    <col min="17" max="17" width="11.28515625" customWidth="1"/>
    <col min="18" max="18" width="11.140625" customWidth="1"/>
    <col min="19" max="19" width="18.28515625" customWidth="1"/>
    <col min="20" max="20" width="12.140625" customWidth="1"/>
    <col min="21" max="21" width="11.140625" customWidth="1"/>
    <col min="24" max="24" width="31.5703125" customWidth="1"/>
    <col min="25" max="25" width="14.7109375" customWidth="1"/>
  </cols>
  <sheetData>
    <row r="1" spans="1:30" ht="21.75" customHeight="1">
      <c r="A1" s="115" t="s">
        <v>103</v>
      </c>
      <c r="B1" s="96"/>
      <c r="C1" s="96"/>
      <c r="D1" s="96"/>
      <c r="E1" s="96"/>
      <c r="F1" s="96"/>
      <c r="G1" s="96"/>
      <c r="H1" s="96"/>
      <c r="I1" s="96"/>
      <c r="J1" s="96"/>
      <c r="K1" s="97"/>
      <c r="M1" s="282" t="s">
        <v>104</v>
      </c>
      <c r="N1" s="283"/>
      <c r="O1" s="283"/>
      <c r="P1" s="283"/>
      <c r="Q1" s="283"/>
      <c r="R1" s="283"/>
      <c r="S1" s="283"/>
      <c r="T1" s="283"/>
      <c r="U1" s="284"/>
    </row>
    <row r="2" spans="1:30" ht="16.5" customHeight="1">
      <c r="A2" s="116"/>
      <c r="B2" s="117"/>
      <c r="C2" s="117"/>
      <c r="D2" s="117"/>
      <c r="E2" s="117"/>
      <c r="F2" s="117"/>
      <c r="G2" s="117"/>
      <c r="H2" s="117"/>
      <c r="I2" s="118"/>
      <c r="J2" s="118"/>
      <c r="K2" s="119" t="s">
        <v>105</v>
      </c>
      <c r="M2" s="285"/>
      <c r="N2" s="286"/>
      <c r="O2" s="286"/>
      <c r="P2" s="286"/>
      <c r="Q2" s="286"/>
      <c r="R2" s="286"/>
      <c r="S2" s="286"/>
      <c r="T2" s="286"/>
      <c r="U2" s="287"/>
    </row>
    <row r="3" spans="1:30" s="38" customFormat="1" ht="30.75" customHeight="1">
      <c r="A3" s="2" t="s">
        <v>106</v>
      </c>
      <c r="B3" s="1" t="s">
        <v>1</v>
      </c>
      <c r="C3" s="2" t="s">
        <v>107</v>
      </c>
      <c r="D3" s="2" t="s">
        <v>108</v>
      </c>
      <c r="E3" s="2" t="s">
        <v>109</v>
      </c>
      <c r="F3" s="2" t="s">
        <v>110</v>
      </c>
      <c r="G3" s="2" t="s">
        <v>111</v>
      </c>
      <c r="H3" s="2" t="s">
        <v>112</v>
      </c>
      <c r="I3" s="2" t="s">
        <v>113</v>
      </c>
      <c r="J3" s="1" t="s">
        <v>114</v>
      </c>
      <c r="K3" s="120" t="s">
        <v>42</v>
      </c>
      <c r="M3" s="2" t="s">
        <v>115</v>
      </c>
      <c r="N3" s="2" t="s">
        <v>116</v>
      </c>
      <c r="O3" s="2" t="s">
        <v>117</v>
      </c>
      <c r="P3" s="2" t="s">
        <v>118</v>
      </c>
      <c r="Q3" s="2" t="s">
        <v>119</v>
      </c>
      <c r="R3" s="2" t="s">
        <v>109</v>
      </c>
      <c r="S3" s="2" t="s">
        <v>120</v>
      </c>
      <c r="T3" s="2" t="s">
        <v>121</v>
      </c>
      <c r="U3" s="2" t="s">
        <v>42</v>
      </c>
    </row>
    <row r="4" spans="1:30" ht="15.7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 t="s">
        <v>122</v>
      </c>
      <c r="M4" s="121" t="s">
        <v>21</v>
      </c>
      <c r="N4" s="122">
        <v>51662.610136350821</v>
      </c>
      <c r="O4" s="122">
        <v>531.23506566941717</v>
      </c>
      <c r="P4" s="122">
        <v>1394.4920473822201</v>
      </c>
      <c r="Q4" s="122">
        <v>3187.4103940165028</v>
      </c>
      <c r="R4" s="122">
        <v>1062.4701313388343</v>
      </c>
      <c r="S4" s="122">
        <v>4183.4761421466601</v>
      </c>
      <c r="T4" s="122">
        <v>4382.6892917726918</v>
      </c>
      <c r="U4" s="122">
        <f>SUM(N4:T4)</f>
        <v>66404.383208677144</v>
      </c>
      <c r="W4" s="45"/>
      <c r="AB4" s="45"/>
      <c r="AC4" s="45"/>
      <c r="AD4" s="45"/>
    </row>
    <row r="5" spans="1:30" hidden="1">
      <c r="A5" s="288" t="s">
        <v>89</v>
      </c>
      <c r="B5" s="123" t="s">
        <v>11</v>
      </c>
      <c r="C5" s="124">
        <v>5528.77322</v>
      </c>
      <c r="D5" s="125">
        <v>683.59327000000008</v>
      </c>
      <c r="E5" s="124">
        <v>168.19925000000001</v>
      </c>
      <c r="F5" s="125">
        <v>1649.15014</v>
      </c>
      <c r="G5" s="124">
        <v>1180.7243100000001</v>
      </c>
      <c r="H5" s="125">
        <v>53207.798000000003</v>
      </c>
      <c r="I5" s="124">
        <v>2262</v>
      </c>
      <c r="J5" s="124">
        <v>69.739999999999995</v>
      </c>
      <c r="K5" s="124">
        <v>64749.978190000002</v>
      </c>
      <c r="L5" s="126"/>
      <c r="M5" s="121" t="s">
        <v>22</v>
      </c>
      <c r="N5" s="122">
        <v>62260.383600000001</v>
      </c>
      <c r="O5" s="122">
        <v>640.20960000000002</v>
      </c>
      <c r="P5" s="122">
        <v>1680.5502000000001</v>
      </c>
      <c r="Q5" s="122">
        <v>3841.2575999999999</v>
      </c>
      <c r="R5" s="122">
        <v>1280.4192</v>
      </c>
      <c r="S5" s="122">
        <v>5041.6505999999999</v>
      </c>
      <c r="T5" s="122">
        <v>5281.7291999999998</v>
      </c>
      <c r="U5" s="122">
        <f>SUM(N5:T5)</f>
        <v>80026.2</v>
      </c>
      <c r="W5" s="45"/>
      <c r="AB5" s="45"/>
      <c r="AC5" s="45"/>
      <c r="AD5" s="45"/>
    </row>
    <row r="6" spans="1:30" ht="16.149999999999999" hidden="1" customHeight="1">
      <c r="A6" s="288"/>
      <c r="B6" s="123" t="s">
        <v>12</v>
      </c>
      <c r="C6" s="127">
        <v>5159.9307100000005</v>
      </c>
      <c r="D6" s="125">
        <v>617.30671999999993</v>
      </c>
      <c r="E6" s="127">
        <v>214.34342999999998</v>
      </c>
      <c r="F6" s="125">
        <v>1627.5856999999999</v>
      </c>
      <c r="G6" s="127">
        <v>1073.27997</v>
      </c>
      <c r="H6" s="125">
        <v>58021.307000000001</v>
      </c>
      <c r="I6" s="127">
        <v>2319.634</v>
      </c>
      <c r="J6" s="127">
        <v>46.661000000000001</v>
      </c>
      <c r="K6" s="127">
        <v>69080.04853</v>
      </c>
      <c r="L6" s="126"/>
      <c r="M6" s="121" t="s">
        <v>123</v>
      </c>
      <c r="N6" s="122">
        <v>61567.107800000005</v>
      </c>
      <c r="O6" s="122">
        <v>633.08080000000007</v>
      </c>
      <c r="P6" s="122">
        <v>1661.8371000000002</v>
      </c>
      <c r="Q6" s="122">
        <v>3798.4848000000002</v>
      </c>
      <c r="R6" s="122">
        <v>1266.1616000000001</v>
      </c>
      <c r="S6" s="122">
        <v>4985.5113000000001</v>
      </c>
      <c r="T6" s="122">
        <v>5222.9166000000005</v>
      </c>
      <c r="U6" s="122">
        <f>SUM(N6:T6)</f>
        <v>79135.100000000006</v>
      </c>
      <c r="W6" s="45"/>
      <c r="AB6" s="45"/>
      <c r="AC6" s="45"/>
      <c r="AD6" s="45"/>
    </row>
    <row r="7" spans="1:30" ht="38.25" hidden="1">
      <c r="A7" s="288"/>
      <c r="B7" s="123" t="s">
        <v>13</v>
      </c>
      <c r="C7" s="127">
        <v>3203.0951</v>
      </c>
      <c r="D7" s="125">
        <v>429.24490999999995</v>
      </c>
      <c r="E7" s="127">
        <v>204.41824</v>
      </c>
      <c r="F7" s="125">
        <v>686.92924000000016</v>
      </c>
      <c r="G7" s="127">
        <v>873.11880000000008</v>
      </c>
      <c r="H7" s="125">
        <v>61464.805</v>
      </c>
      <c r="I7" s="127">
        <v>1425.665</v>
      </c>
      <c r="J7" s="127">
        <v>76.647999999999996</v>
      </c>
      <c r="K7" s="127">
        <v>68363.924289999995</v>
      </c>
      <c r="L7" s="126"/>
      <c r="M7" s="12" t="s">
        <v>43</v>
      </c>
      <c r="N7" s="128">
        <f>N6/$U$6*100</f>
        <v>77.8</v>
      </c>
      <c r="O7" s="128">
        <f t="shared" ref="O7:U7" si="0">O6/$U$6*100</f>
        <v>0.8</v>
      </c>
      <c r="P7" s="128">
        <f t="shared" si="0"/>
        <v>2.1</v>
      </c>
      <c r="Q7" s="128">
        <f t="shared" si="0"/>
        <v>4.8</v>
      </c>
      <c r="R7" s="128">
        <f t="shared" si="0"/>
        <v>1.6</v>
      </c>
      <c r="S7" s="128">
        <f t="shared" si="0"/>
        <v>6.3</v>
      </c>
      <c r="T7" s="128">
        <f t="shared" si="0"/>
        <v>6.6000000000000005</v>
      </c>
      <c r="U7" s="128">
        <f t="shared" si="0"/>
        <v>100</v>
      </c>
      <c r="W7" s="45"/>
      <c r="AB7" s="45"/>
      <c r="AC7" s="45"/>
      <c r="AD7" s="45"/>
    </row>
    <row r="8" spans="1:30" ht="24.6" customHeight="1">
      <c r="A8" s="288"/>
      <c r="B8" s="123" t="s">
        <v>14</v>
      </c>
      <c r="C8" s="127">
        <v>4617.3856499999883</v>
      </c>
      <c r="D8" s="125">
        <v>574.92832000000556</v>
      </c>
      <c r="E8" s="127">
        <v>197.22754999999984</v>
      </c>
      <c r="F8" s="125">
        <v>793.77347000000043</v>
      </c>
      <c r="G8" s="127">
        <v>998.18003000000499</v>
      </c>
      <c r="H8" s="125">
        <v>60383.466650000264</v>
      </c>
      <c r="I8" s="127">
        <v>1767.8604499999401</v>
      </c>
      <c r="J8" s="127">
        <v>83.397999999999996</v>
      </c>
      <c r="K8" s="127">
        <v>69416.220120000202</v>
      </c>
      <c r="L8" s="126"/>
      <c r="M8" s="12" t="s">
        <v>24</v>
      </c>
      <c r="N8" s="128">
        <f>(N6-N5)/N5*100</f>
        <v>-1.1135103253684351</v>
      </c>
      <c r="O8" s="128">
        <f t="shared" ref="O8:U8" si="1">(O6-O5)/O5*100</f>
        <v>-1.1135103253684349</v>
      </c>
      <c r="P8" s="128">
        <f t="shared" si="1"/>
        <v>-1.1135103253684382</v>
      </c>
      <c r="Q8" s="128">
        <f t="shared" si="1"/>
        <v>-1.1135103253684351</v>
      </c>
      <c r="R8" s="128">
        <f t="shared" si="1"/>
        <v>-1.1135103253684349</v>
      </c>
      <c r="S8" s="128">
        <f t="shared" si="1"/>
        <v>-1.1135103253684382</v>
      </c>
      <c r="T8" s="128">
        <f t="shared" si="1"/>
        <v>-1.1135103253684286</v>
      </c>
      <c r="U8" s="128">
        <f t="shared" si="1"/>
        <v>-1.1135103253684311</v>
      </c>
      <c r="W8" s="45"/>
      <c r="AB8" s="45"/>
      <c r="AC8" s="45"/>
      <c r="AD8" s="45"/>
    </row>
    <row r="9" spans="1:30" ht="17.45" customHeight="1">
      <c r="A9" s="288"/>
      <c r="B9" s="123" t="s">
        <v>15</v>
      </c>
      <c r="C9" s="127">
        <v>5764.5865899999772</v>
      </c>
      <c r="D9" s="125">
        <v>629.84483000000409</v>
      </c>
      <c r="E9" s="127">
        <v>223.94350999999983</v>
      </c>
      <c r="F9" s="125">
        <v>1095.57647</v>
      </c>
      <c r="G9" s="127">
        <v>1183.7481900000014</v>
      </c>
      <c r="H9" s="125">
        <v>63753.853969999895</v>
      </c>
      <c r="I9" s="127">
        <v>1940.1234499999434</v>
      </c>
      <c r="J9" s="127">
        <v>55.394999999999996</v>
      </c>
      <c r="K9" s="127">
        <v>74647.072009999829</v>
      </c>
      <c r="L9" s="126"/>
      <c r="M9" s="289" t="s">
        <v>124</v>
      </c>
      <c r="N9" s="290"/>
      <c r="O9" s="290"/>
      <c r="P9" s="290"/>
      <c r="Q9" s="290"/>
      <c r="R9" s="290"/>
      <c r="S9" s="290"/>
      <c r="T9" s="290"/>
      <c r="U9" s="291"/>
      <c r="W9" s="45"/>
      <c r="AB9" s="45"/>
      <c r="AC9" s="45"/>
      <c r="AD9" s="45"/>
    </row>
    <row r="10" spans="1:30" ht="15" customHeight="1">
      <c r="A10" s="288"/>
      <c r="B10" s="123" t="s">
        <v>16</v>
      </c>
      <c r="C10" s="127">
        <v>5657.6440999999877</v>
      </c>
      <c r="D10" s="125">
        <v>607.0907700000065</v>
      </c>
      <c r="E10" s="127">
        <v>208.24892000000003</v>
      </c>
      <c r="F10" s="125">
        <v>1032.6942400000003</v>
      </c>
      <c r="G10" s="127">
        <v>1223.9820800000011</v>
      </c>
      <c r="H10" s="125">
        <v>65071.791199999832</v>
      </c>
      <c r="I10" s="127">
        <v>2178.8619499999595</v>
      </c>
      <c r="J10" s="127">
        <v>46.258000000000003</v>
      </c>
      <c r="K10" s="127">
        <v>76026.571259999793</v>
      </c>
      <c r="L10" s="126"/>
      <c r="M10" s="292"/>
      <c r="N10" s="293"/>
      <c r="O10" s="293"/>
      <c r="P10" s="293"/>
      <c r="Q10" s="293"/>
      <c r="R10" s="293"/>
      <c r="S10" s="293"/>
      <c r="T10" s="293"/>
      <c r="U10" s="294"/>
      <c r="W10" s="45"/>
      <c r="AB10" s="45"/>
      <c r="AC10" s="45"/>
      <c r="AD10" s="45"/>
    </row>
    <row r="11" spans="1:30" ht="15" customHeight="1">
      <c r="A11" s="288"/>
      <c r="B11" s="123" t="s">
        <v>17</v>
      </c>
      <c r="C11" s="127">
        <v>5999.1279399999785</v>
      </c>
      <c r="D11" s="125">
        <v>617.99339000001146</v>
      </c>
      <c r="E11" s="127">
        <v>222.79617000000007</v>
      </c>
      <c r="F11" s="125">
        <v>1154.8353599999998</v>
      </c>
      <c r="G11" s="127">
        <v>1255.1106899999904</v>
      </c>
      <c r="H11" s="125">
        <v>69846.396779999952</v>
      </c>
      <c r="I11" s="127">
        <v>1886.958129999929</v>
      </c>
      <c r="J11" s="127">
        <v>90.217999999999989</v>
      </c>
      <c r="K11" s="127">
        <v>81073.436459999852</v>
      </c>
      <c r="L11" s="126"/>
      <c r="M11" s="292"/>
      <c r="N11" s="293"/>
      <c r="O11" s="293"/>
      <c r="P11" s="293"/>
      <c r="Q11" s="293"/>
      <c r="R11" s="293"/>
      <c r="S11" s="293"/>
      <c r="T11" s="293"/>
      <c r="U11" s="294"/>
      <c r="W11" s="45"/>
      <c r="AB11" s="45"/>
      <c r="AC11" s="45"/>
      <c r="AD11" s="45"/>
    </row>
    <row r="12" spans="1:30" ht="15" customHeight="1">
      <c r="A12" s="288"/>
      <c r="B12" s="129" t="s">
        <v>18</v>
      </c>
      <c r="C12" s="127">
        <v>6209.5186155231277</v>
      </c>
      <c r="D12" s="125">
        <v>638.66302707436353</v>
      </c>
      <c r="E12" s="127">
        <v>222.42666858677816</v>
      </c>
      <c r="F12" s="125">
        <v>1263.7269313471145</v>
      </c>
      <c r="G12" s="127">
        <v>1465.020065033053</v>
      </c>
      <c r="H12" s="125">
        <v>71697.177941201488</v>
      </c>
      <c r="I12" s="127">
        <v>1938.1626737909091</v>
      </c>
      <c r="J12" s="127">
        <v>93.453000000000003</v>
      </c>
      <c r="K12" s="127">
        <v>83528.148922556822</v>
      </c>
      <c r="L12" s="126"/>
      <c r="M12" s="295"/>
      <c r="N12" s="296"/>
      <c r="O12" s="296"/>
      <c r="P12" s="296"/>
      <c r="Q12" s="296"/>
      <c r="R12" s="296"/>
      <c r="S12" s="296"/>
      <c r="T12" s="296"/>
      <c r="U12" s="297"/>
      <c r="W12" s="45"/>
      <c r="Z12" s="45"/>
      <c r="AA12" s="45"/>
      <c r="AB12" s="45"/>
      <c r="AC12" s="45"/>
      <c r="AD12" s="45"/>
    </row>
    <row r="13" spans="1:30" ht="15" customHeight="1">
      <c r="A13" s="288"/>
      <c r="B13" s="129" t="s">
        <v>19</v>
      </c>
      <c r="C13" s="127">
        <v>6010.9456039008101</v>
      </c>
      <c r="D13" s="125">
        <v>615.93154431403991</v>
      </c>
      <c r="E13" s="127">
        <v>214.00658034710901</v>
      </c>
      <c r="F13" s="125">
        <v>1334.2919208429698</v>
      </c>
      <c r="G13" s="127">
        <v>1542.0522626942218</v>
      </c>
      <c r="H13" s="125">
        <v>70704.079561891049</v>
      </c>
      <c r="I13" s="127">
        <v>2064.0427894587942</v>
      </c>
      <c r="J13" s="127">
        <v>116.66224200000001</v>
      </c>
      <c r="K13" s="127">
        <v>82602.012505448991</v>
      </c>
      <c r="L13" s="126"/>
      <c r="M13" s="45"/>
      <c r="W13" s="45"/>
      <c r="Z13" s="45"/>
      <c r="AA13" s="45"/>
      <c r="AB13" s="45"/>
      <c r="AC13" s="45"/>
      <c r="AD13" s="45"/>
    </row>
    <row r="14" spans="1:30" ht="15" customHeight="1">
      <c r="A14" s="288"/>
      <c r="B14" s="129" t="s">
        <v>20</v>
      </c>
      <c r="C14" s="127">
        <v>3256.7456582446221</v>
      </c>
      <c r="D14" s="125">
        <v>570.64802085948588</v>
      </c>
      <c r="E14" s="127">
        <v>203.55795661157103</v>
      </c>
      <c r="F14" s="125">
        <v>1355.1340278173543</v>
      </c>
      <c r="G14" s="127">
        <v>1642.2261066115666</v>
      </c>
      <c r="H14" s="125">
        <v>63373.553683846709</v>
      </c>
      <c r="I14" s="127">
        <v>2232.3328107405277</v>
      </c>
      <c r="J14" s="127">
        <v>78.528875999999997</v>
      </c>
      <c r="K14" s="127">
        <v>72712.727140731833</v>
      </c>
      <c r="L14" s="126"/>
      <c r="M14" s="45"/>
      <c r="W14" s="45"/>
      <c r="Z14" s="45"/>
      <c r="AA14" s="45"/>
      <c r="AB14" s="45"/>
      <c r="AC14" s="45"/>
      <c r="AD14" s="45"/>
    </row>
    <row r="15" spans="1:30" ht="15" customHeight="1">
      <c r="A15" s="288"/>
      <c r="B15" s="129" t="s">
        <v>21</v>
      </c>
      <c r="C15" s="127">
        <v>4088.9504371322246</v>
      </c>
      <c r="D15" s="125">
        <v>530.42864926445031</v>
      </c>
      <c r="E15" s="127">
        <v>213.38989902479454</v>
      </c>
      <c r="F15" s="125">
        <v>1290.6438972404947</v>
      </c>
      <c r="G15" s="127">
        <v>1540.4355192313853</v>
      </c>
      <c r="H15" s="125">
        <v>66404.383208677144</v>
      </c>
      <c r="I15" s="127">
        <v>2551.9627647628931</v>
      </c>
      <c r="J15" s="127">
        <v>38.524066999999995</v>
      </c>
      <c r="K15" s="127">
        <v>76658.718442333397</v>
      </c>
      <c r="L15" s="126"/>
      <c r="M15" s="45"/>
      <c r="W15" s="45"/>
      <c r="Z15" s="45"/>
      <c r="AA15" s="45"/>
      <c r="AB15" s="45"/>
      <c r="AC15" s="45"/>
      <c r="AD15" s="45"/>
    </row>
    <row r="16" spans="1:30" ht="15" customHeight="1">
      <c r="A16" s="288"/>
      <c r="B16" s="129" t="s">
        <v>22</v>
      </c>
      <c r="C16" s="127">
        <v>2607.6999999999998</v>
      </c>
      <c r="D16" s="125">
        <v>298.60000000000002</v>
      </c>
      <c r="E16" s="127">
        <v>165.9</v>
      </c>
      <c r="F16" s="125">
        <v>439.4</v>
      </c>
      <c r="G16" s="127">
        <v>1053.2</v>
      </c>
      <c r="H16" s="125">
        <v>80026.2</v>
      </c>
      <c r="I16" s="127">
        <v>1242</v>
      </c>
      <c r="J16" s="127">
        <v>67.7</v>
      </c>
      <c r="K16" s="127">
        <v>85900.7</v>
      </c>
      <c r="L16" s="126"/>
      <c r="M16" s="45"/>
      <c r="W16" s="45"/>
      <c r="Z16" s="45"/>
      <c r="AA16" s="45"/>
      <c r="AB16" s="45"/>
      <c r="AC16" s="45"/>
      <c r="AD16" s="45"/>
    </row>
    <row r="17" spans="1:31" ht="14.25" customHeight="1">
      <c r="A17" s="276"/>
      <c r="B17" s="129" t="s">
        <v>23</v>
      </c>
      <c r="C17" s="127">
        <v>4504.7999999999993</v>
      </c>
      <c r="D17" s="125">
        <v>412.9</v>
      </c>
      <c r="E17" s="127">
        <v>202</v>
      </c>
      <c r="F17" s="125">
        <v>1252.6000000000001</v>
      </c>
      <c r="G17" s="127">
        <v>1328.2</v>
      </c>
      <c r="H17" s="125">
        <v>79135.100000000006</v>
      </c>
      <c r="I17" s="127">
        <v>2749</v>
      </c>
      <c r="J17" s="127">
        <v>41.4</v>
      </c>
      <c r="K17" s="127">
        <v>89626</v>
      </c>
      <c r="L17" s="126"/>
      <c r="M17" s="45"/>
    </row>
    <row r="18" spans="1:31" ht="24.6" customHeight="1">
      <c r="A18" s="298" t="s">
        <v>43</v>
      </c>
      <c r="B18" s="298"/>
      <c r="C18" s="130">
        <f>C17/$K$17*100</f>
        <v>5.0262200700689528</v>
      </c>
      <c r="D18" s="130">
        <f t="shared" ref="D18:K18" si="2">D17/$K$17*100</f>
        <v>0.4606922098498204</v>
      </c>
      <c r="E18" s="130">
        <f t="shared" si="2"/>
        <v>0.22538102782674671</v>
      </c>
      <c r="F18" s="130">
        <f t="shared" si="2"/>
        <v>1.3975855220583315</v>
      </c>
      <c r="G18" s="130">
        <f t="shared" si="2"/>
        <v>1.4819360453439849</v>
      </c>
      <c r="H18" s="130">
        <f t="shared" si="2"/>
        <v>88.294802847388041</v>
      </c>
      <c r="I18" s="130">
        <f t="shared" si="2"/>
        <v>3.0671903242362708</v>
      </c>
      <c r="J18" s="130">
        <f t="shared" si="2"/>
        <v>4.6191953227857983E-2</v>
      </c>
      <c r="K18" s="130">
        <f t="shared" si="2"/>
        <v>100</v>
      </c>
      <c r="L18" s="126"/>
      <c r="M18" s="45"/>
    </row>
    <row r="19" spans="1:31" ht="27.75" customHeight="1">
      <c r="A19" s="278" t="s">
        <v>24</v>
      </c>
      <c r="B19" s="278"/>
      <c r="C19" s="131">
        <f t="shared" ref="C19:K19" si="3">((C17-C16)/C16)*100</f>
        <v>72.749932891053405</v>
      </c>
      <c r="D19" s="131">
        <f t="shared" si="3"/>
        <v>38.278633623576674</v>
      </c>
      <c r="E19" s="131">
        <f t="shared" si="3"/>
        <v>21.760096443640744</v>
      </c>
      <c r="F19" s="131">
        <f t="shared" si="3"/>
        <v>185.07055075102417</v>
      </c>
      <c r="G19" s="131">
        <f t="shared" si="3"/>
        <v>26.110900113938474</v>
      </c>
      <c r="H19" s="131">
        <f t="shared" si="3"/>
        <v>-1.1135103253684311</v>
      </c>
      <c r="I19" s="131">
        <f t="shared" si="3"/>
        <v>121.33655394524961</v>
      </c>
      <c r="J19" s="131">
        <f t="shared" si="3"/>
        <v>-38.847858197932055</v>
      </c>
      <c r="K19" s="131">
        <f t="shared" si="3"/>
        <v>4.3367516213488404</v>
      </c>
      <c r="L19" s="9"/>
    </row>
    <row r="20" spans="1:31" ht="27" customHeight="1">
      <c r="A20" s="280" t="s">
        <v>125</v>
      </c>
      <c r="B20" s="281"/>
      <c r="C20" s="16"/>
      <c r="D20" s="16">
        <f t="shared" ref="D20:K20" si="4">((D17/D8)^(1/9)-1)*100</f>
        <v>-3.6113968045191513</v>
      </c>
      <c r="E20" s="16">
        <f t="shared" si="4"/>
        <v>0.26601496144178505</v>
      </c>
      <c r="F20" s="16">
        <f t="shared" si="4"/>
        <v>5.1993047819950178</v>
      </c>
      <c r="G20" s="16">
        <f t="shared" si="4"/>
        <v>3.2247510930028866</v>
      </c>
      <c r="H20" s="16">
        <f t="shared" si="4"/>
        <v>3.0505048294816595</v>
      </c>
      <c r="I20" s="16">
        <f t="shared" si="4"/>
        <v>5.0274867818924207</v>
      </c>
      <c r="J20" s="16">
        <f t="shared" si="4"/>
        <v>-7.4865307543089399</v>
      </c>
      <c r="K20" s="16">
        <f t="shared" si="4"/>
        <v>2.879853984059122</v>
      </c>
      <c r="L20" s="132"/>
      <c r="W20" s="45"/>
      <c r="X20" s="45"/>
      <c r="Y20" s="45"/>
      <c r="Z20" s="45"/>
      <c r="AA20" s="45"/>
      <c r="AB20" s="45"/>
      <c r="AC20" s="45"/>
      <c r="AD20" s="45"/>
    </row>
    <row r="21" spans="1:31" ht="22.5" customHeight="1">
      <c r="A21" s="133" t="s">
        <v>126</v>
      </c>
      <c r="B21" s="134"/>
      <c r="C21" s="135"/>
      <c r="D21" s="135"/>
      <c r="E21" s="135"/>
      <c r="F21" s="135"/>
      <c r="G21" s="136"/>
      <c r="H21" s="136"/>
      <c r="I21" s="136"/>
      <c r="J21" s="136"/>
      <c r="K21" s="137"/>
      <c r="L21" s="9"/>
      <c r="W21" s="45"/>
      <c r="X21" s="45"/>
      <c r="Y21" s="45"/>
      <c r="Z21" s="45"/>
      <c r="AA21" s="45"/>
      <c r="AB21" s="45"/>
      <c r="AC21" s="45"/>
      <c r="AD21" s="45"/>
    </row>
    <row r="22" spans="1:31">
      <c r="A22" s="138"/>
      <c r="B22" s="139"/>
      <c r="C22" s="139"/>
      <c r="D22" s="139"/>
      <c r="E22" s="139"/>
      <c r="F22" s="139"/>
      <c r="G22" s="139"/>
      <c r="H22" s="139"/>
      <c r="I22" s="140"/>
      <c r="J22" s="140"/>
      <c r="K22" s="139"/>
      <c r="W22" s="45"/>
      <c r="X22" s="45"/>
      <c r="Y22" s="45"/>
      <c r="Z22" s="45"/>
      <c r="AA22" s="45"/>
      <c r="AB22" s="45"/>
      <c r="AC22" s="45"/>
      <c r="AD22" s="45"/>
    </row>
    <row r="23" spans="1:31" ht="15" customHeight="1">
      <c r="A23" s="273" t="s">
        <v>127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5"/>
      <c r="W23" s="45"/>
      <c r="X23" s="45"/>
      <c r="Y23" s="45"/>
      <c r="Z23" s="45"/>
      <c r="AA23" s="45"/>
      <c r="AB23" s="45"/>
      <c r="AC23" s="45"/>
      <c r="AD23" s="45"/>
    </row>
    <row r="24" spans="1:31" ht="14.25" customHeight="1">
      <c r="A24" s="141"/>
      <c r="B24" s="142"/>
      <c r="C24" s="142"/>
      <c r="D24" s="142"/>
      <c r="E24" s="142"/>
      <c r="F24" s="142"/>
      <c r="G24" s="142"/>
      <c r="H24" s="142"/>
      <c r="I24" s="143"/>
      <c r="J24" s="143"/>
      <c r="K24" s="119" t="s">
        <v>128</v>
      </c>
      <c r="W24" s="45"/>
      <c r="X24" s="45"/>
      <c r="Y24" s="45"/>
      <c r="Z24" s="45"/>
      <c r="AA24" s="45"/>
      <c r="AB24" s="45"/>
      <c r="AC24" s="45"/>
      <c r="AD24" s="45"/>
    </row>
    <row r="25" spans="1:31" ht="33" customHeight="1">
      <c r="A25" s="2" t="s">
        <v>106</v>
      </c>
      <c r="B25" s="2" t="s">
        <v>1</v>
      </c>
      <c r="C25" s="2" t="s">
        <v>107</v>
      </c>
      <c r="D25" s="2" t="s">
        <v>108</v>
      </c>
      <c r="E25" s="2" t="s">
        <v>109</v>
      </c>
      <c r="F25" s="2" t="s">
        <v>110</v>
      </c>
      <c r="G25" s="2" t="s">
        <v>111</v>
      </c>
      <c r="H25" s="2" t="s">
        <v>112</v>
      </c>
      <c r="I25" s="2" t="s">
        <v>113</v>
      </c>
      <c r="J25" s="1" t="s">
        <v>114</v>
      </c>
      <c r="K25" s="1" t="s">
        <v>42</v>
      </c>
      <c r="W25" s="45"/>
      <c r="X25" s="45"/>
      <c r="Y25" s="45"/>
      <c r="Z25" s="45"/>
      <c r="AA25" s="45"/>
      <c r="AB25" s="45"/>
      <c r="AC25" s="45"/>
      <c r="AD25" s="45"/>
    </row>
    <row r="26" spans="1:31" ht="15.75" customHeight="1">
      <c r="A26" s="5">
        <v>1</v>
      </c>
      <c r="B26" s="5">
        <v>2</v>
      </c>
      <c r="C26" s="5">
        <v>3</v>
      </c>
      <c r="D26" s="5">
        <v>4</v>
      </c>
      <c r="E26" s="5">
        <v>5</v>
      </c>
      <c r="F26" s="5">
        <v>6</v>
      </c>
      <c r="G26" s="5">
        <v>7</v>
      </c>
      <c r="H26" s="5">
        <v>8</v>
      </c>
      <c r="I26" s="5">
        <v>9</v>
      </c>
      <c r="J26" s="5">
        <v>10</v>
      </c>
      <c r="K26" s="5" t="s">
        <v>122</v>
      </c>
      <c r="Y26" s="45"/>
      <c r="Z26" s="45"/>
      <c r="AA26" s="45"/>
      <c r="AB26" s="45"/>
      <c r="AC26" s="45"/>
      <c r="AD26" s="45"/>
    </row>
    <row r="27" spans="1:31" hidden="1">
      <c r="A27" s="276" t="s">
        <v>129</v>
      </c>
      <c r="B27" s="144" t="s">
        <v>11</v>
      </c>
      <c r="C27" s="145">
        <v>2.54155</v>
      </c>
      <c r="D27" s="146">
        <v>1.3958900000000001</v>
      </c>
      <c r="E27" s="145">
        <v>126.65896000000001</v>
      </c>
      <c r="F27" s="146">
        <v>101.52631999999998</v>
      </c>
      <c r="G27" s="145">
        <v>2.3182900000000002</v>
      </c>
      <c r="H27" s="147" t="s">
        <v>130</v>
      </c>
      <c r="I27" s="145">
        <v>180.33799999999999</v>
      </c>
      <c r="J27" s="146">
        <v>0</v>
      </c>
      <c r="K27" s="146">
        <v>414.77900999999997</v>
      </c>
    </row>
    <row r="28" spans="1:31" hidden="1">
      <c r="A28" s="277"/>
      <c r="B28" s="148" t="s">
        <v>12</v>
      </c>
      <c r="C28" s="145">
        <v>3.0750899999999994</v>
      </c>
      <c r="D28" s="146">
        <v>1.3165</v>
      </c>
      <c r="E28" s="145">
        <v>142.35854999999998</v>
      </c>
      <c r="F28" s="146">
        <v>73.965450000000018</v>
      </c>
      <c r="G28" s="145">
        <v>2.4293800000000001</v>
      </c>
      <c r="H28" s="147">
        <v>0.75700000000000001</v>
      </c>
      <c r="I28" s="145">
        <v>174.64000000000001</v>
      </c>
      <c r="J28" s="146">
        <v>0</v>
      </c>
      <c r="K28" s="146">
        <v>398.54197000000005</v>
      </c>
    </row>
    <row r="29" spans="1:31" hidden="1">
      <c r="A29" s="277"/>
      <c r="B29" s="148" t="s">
        <v>13</v>
      </c>
      <c r="C29" s="145">
        <v>3.8475599999999996</v>
      </c>
      <c r="D29" s="146">
        <v>1.34849</v>
      </c>
      <c r="E29" s="145">
        <v>131.76623000000001</v>
      </c>
      <c r="F29" s="146">
        <v>63.661239999999992</v>
      </c>
      <c r="G29" s="145">
        <v>3.4419</v>
      </c>
      <c r="H29" s="147">
        <v>0.69</v>
      </c>
      <c r="I29" s="145">
        <v>181.56200000000001</v>
      </c>
      <c r="J29" s="146">
        <v>0</v>
      </c>
      <c r="K29" s="146">
        <v>386.31742000000003</v>
      </c>
    </row>
    <row r="30" spans="1:31" ht="15" customHeight="1">
      <c r="A30" s="277"/>
      <c r="B30" s="148" t="s">
        <v>14</v>
      </c>
      <c r="C30" s="145">
        <v>4.9513000000000007</v>
      </c>
      <c r="D30" s="146">
        <v>1.0613900000000001</v>
      </c>
      <c r="E30" s="145">
        <v>132.17736999999997</v>
      </c>
      <c r="F30" s="146">
        <v>54.634870000000021</v>
      </c>
      <c r="G30" s="145">
        <v>3.8004199999999999</v>
      </c>
      <c r="H30" s="147">
        <v>3.8055900000000005</v>
      </c>
      <c r="I30" s="145">
        <v>164.83250999999998</v>
      </c>
      <c r="J30" s="146">
        <v>0</v>
      </c>
      <c r="K30" s="146">
        <v>365.26344999999998</v>
      </c>
      <c r="P30" s="149"/>
      <c r="Q30" s="149"/>
      <c r="R30" s="149"/>
      <c r="S30" s="149"/>
      <c r="T30" s="149"/>
      <c r="U30" s="149"/>
      <c r="V30" s="149"/>
      <c r="Y30" s="149"/>
      <c r="Z30" s="149"/>
      <c r="AA30" s="149"/>
      <c r="AB30" s="149"/>
      <c r="AC30" s="150"/>
      <c r="AD30" s="149"/>
      <c r="AE30" s="149"/>
    </row>
    <row r="31" spans="1:31">
      <c r="A31" s="277"/>
      <c r="B31" s="148" t="s">
        <v>15</v>
      </c>
      <c r="C31" s="145">
        <v>3.7434499999999997</v>
      </c>
      <c r="D31" s="146">
        <v>1.2550500000000002</v>
      </c>
      <c r="E31" s="145">
        <v>154.20587000000003</v>
      </c>
      <c r="F31" s="146">
        <v>60.790210000000016</v>
      </c>
      <c r="G31" s="145">
        <v>2.23421</v>
      </c>
      <c r="H31" s="147">
        <v>1.1052900000000001</v>
      </c>
      <c r="I31" s="145">
        <v>183.77347999999995</v>
      </c>
      <c r="J31" s="146">
        <v>0</v>
      </c>
      <c r="K31" s="146">
        <v>407.10755999999998</v>
      </c>
      <c r="P31" s="149"/>
      <c r="Q31" s="149"/>
      <c r="R31" s="149"/>
      <c r="S31" s="149"/>
      <c r="T31" s="149"/>
      <c r="U31" s="149"/>
      <c r="V31" s="149"/>
      <c r="Y31" s="149"/>
      <c r="Z31" s="149"/>
      <c r="AA31" s="149"/>
      <c r="AB31" s="149"/>
      <c r="AC31" s="150"/>
      <c r="AD31" s="149"/>
      <c r="AE31" s="149"/>
    </row>
    <row r="32" spans="1:31">
      <c r="A32" s="277"/>
      <c r="B32" s="148" t="s">
        <v>16</v>
      </c>
      <c r="C32" s="145">
        <v>7.2294099999999997</v>
      </c>
      <c r="D32" s="146">
        <v>2.02217</v>
      </c>
      <c r="E32" s="145">
        <v>174.34964000000016</v>
      </c>
      <c r="F32" s="146">
        <v>59.504130000000025</v>
      </c>
      <c r="G32" s="145">
        <v>2.3016300000000003</v>
      </c>
      <c r="H32" s="147">
        <v>1.0358499999999999</v>
      </c>
      <c r="I32" s="145">
        <v>202.54157999999998</v>
      </c>
      <c r="J32" s="146">
        <v>0</v>
      </c>
      <c r="K32" s="146">
        <v>448.98441000000014</v>
      </c>
      <c r="P32" s="149"/>
      <c r="Q32" s="149"/>
      <c r="R32" s="149"/>
      <c r="S32" s="149"/>
      <c r="T32" s="149"/>
      <c r="U32" s="149"/>
      <c r="V32" s="149"/>
      <c r="X32" s="149"/>
      <c r="Y32" s="149"/>
      <c r="Z32" s="149"/>
      <c r="AA32" s="149"/>
      <c r="AB32" s="149"/>
      <c r="AC32" s="149"/>
      <c r="AD32" s="149"/>
      <c r="AE32" s="149"/>
    </row>
    <row r="33" spans="1:31">
      <c r="A33" s="277"/>
      <c r="B33" s="148" t="s">
        <v>17</v>
      </c>
      <c r="C33" s="145">
        <v>7.162230000000001</v>
      </c>
      <c r="D33" s="146">
        <v>9.2917600000000071</v>
      </c>
      <c r="E33" s="145">
        <v>142.93818000000005</v>
      </c>
      <c r="F33" s="146">
        <v>148.8215100000001</v>
      </c>
      <c r="G33" s="145">
        <v>6.1164799999999993</v>
      </c>
      <c r="H33" s="147">
        <v>2.56555</v>
      </c>
      <c r="I33" s="145">
        <v>206.89181000000005</v>
      </c>
      <c r="J33" s="146">
        <v>0</v>
      </c>
      <c r="K33" s="146">
        <v>523.7875200000002</v>
      </c>
      <c r="P33" s="149"/>
      <c r="Q33" s="149"/>
      <c r="R33" s="149"/>
      <c r="S33" s="149"/>
      <c r="T33" s="149"/>
      <c r="U33" s="149"/>
      <c r="V33" s="149"/>
      <c r="X33" s="149"/>
      <c r="Y33" s="149"/>
      <c r="Z33" s="149"/>
      <c r="AA33" s="149"/>
      <c r="AB33" s="149"/>
      <c r="AC33" s="149"/>
      <c r="AD33" s="149"/>
      <c r="AE33" s="149"/>
    </row>
    <row r="34" spans="1:31">
      <c r="A34" s="277"/>
      <c r="B34" s="151" t="s">
        <v>18</v>
      </c>
      <c r="C34" s="145">
        <v>9.9791288046075071</v>
      </c>
      <c r="D34" s="146">
        <v>15.647997423208187</v>
      </c>
      <c r="E34" s="145">
        <v>276.50811795221875</v>
      </c>
      <c r="F34" s="146">
        <v>174.77155222696251</v>
      </c>
      <c r="G34" s="145">
        <v>22.415516646757681</v>
      </c>
      <c r="H34" s="147">
        <v>33.331120930887387</v>
      </c>
      <c r="I34" s="145">
        <v>65.315021109215039</v>
      </c>
      <c r="J34" s="146">
        <v>0</v>
      </c>
      <c r="K34" s="146">
        <v>597.96845509385707</v>
      </c>
      <c r="P34" s="149"/>
      <c r="Q34" s="149"/>
      <c r="R34" s="149"/>
      <c r="S34" s="149"/>
      <c r="T34" s="149"/>
      <c r="U34" s="149"/>
      <c r="V34" s="149"/>
      <c r="X34" s="149"/>
      <c r="Y34" s="149"/>
      <c r="Z34" s="149"/>
      <c r="AA34" s="149"/>
      <c r="AB34" s="149"/>
      <c r="AC34" s="149"/>
      <c r="AD34" s="149"/>
      <c r="AE34" s="149"/>
    </row>
    <row r="35" spans="1:31">
      <c r="A35" s="277"/>
      <c r="B35" s="151" t="s">
        <v>19</v>
      </c>
      <c r="C35" s="145">
        <v>4.5538468583617755</v>
      </c>
      <c r="D35" s="146">
        <v>12.468551279863483</v>
      </c>
      <c r="E35" s="145">
        <v>342.14604048634845</v>
      </c>
      <c r="F35" s="146">
        <v>153.33297047781571</v>
      </c>
      <c r="G35" s="145">
        <v>14.436827201365181</v>
      </c>
      <c r="H35" s="147">
        <v>37.528112013651878</v>
      </c>
      <c r="I35" s="145">
        <v>63.333196322525609</v>
      </c>
      <c r="J35" s="146">
        <v>0</v>
      </c>
      <c r="K35" s="146">
        <v>627.79954463993215</v>
      </c>
      <c r="L35" s="45"/>
      <c r="P35" s="149"/>
      <c r="Q35" s="149"/>
      <c r="R35" s="149"/>
      <c r="S35" s="149"/>
      <c r="T35" s="149"/>
      <c r="U35" s="149"/>
      <c r="V35" s="149"/>
      <c r="X35" s="149"/>
      <c r="Y35" s="149"/>
      <c r="Z35" s="149"/>
      <c r="AA35" s="149"/>
      <c r="AB35" s="149"/>
      <c r="AC35" s="149"/>
      <c r="AD35" s="149"/>
      <c r="AE35" s="149"/>
    </row>
    <row r="36" spans="1:31">
      <c r="A36" s="277"/>
      <c r="B36" s="151" t="s">
        <v>20</v>
      </c>
      <c r="C36" s="145">
        <v>5.0241071757679192</v>
      </c>
      <c r="D36" s="146">
        <v>15.301051817406131</v>
      </c>
      <c r="E36" s="145">
        <v>252.28185916382279</v>
      </c>
      <c r="F36" s="146">
        <v>308.66446750853294</v>
      </c>
      <c r="G36" s="145">
        <v>7.7109956228668954</v>
      </c>
      <c r="H36" s="147">
        <v>124.82597772184299</v>
      </c>
      <c r="I36" s="145">
        <v>128.89950201365176</v>
      </c>
      <c r="J36" s="146">
        <v>12.356263</v>
      </c>
      <c r="K36" s="146">
        <v>855.06422402389137</v>
      </c>
      <c r="L36" s="45"/>
      <c r="P36" s="149"/>
      <c r="Q36" s="149"/>
      <c r="R36" s="149"/>
      <c r="S36" s="149"/>
      <c r="T36" s="149"/>
      <c r="U36" s="149"/>
      <c r="V36" s="149"/>
      <c r="X36" s="149"/>
      <c r="Y36" s="149"/>
      <c r="Z36" s="149"/>
      <c r="AA36" s="149"/>
      <c r="AB36" s="149"/>
      <c r="AC36" s="149"/>
      <c r="AD36" s="149"/>
      <c r="AE36" s="149"/>
    </row>
    <row r="37" spans="1:31">
      <c r="A37" s="277"/>
      <c r="B37" s="151" t="s">
        <v>21</v>
      </c>
      <c r="C37" s="145">
        <v>6.0364638395904429</v>
      </c>
      <c r="D37" s="146">
        <v>17.745342960750822</v>
      </c>
      <c r="E37" s="145">
        <v>288.58180596416429</v>
      </c>
      <c r="F37" s="146">
        <v>296.79495506058061</v>
      </c>
      <c r="G37" s="145">
        <v>10.278766860068259</v>
      </c>
      <c r="H37" s="147">
        <v>205.95029290102411</v>
      </c>
      <c r="I37" s="145">
        <v>187.19942037542671</v>
      </c>
      <c r="J37" s="146">
        <v>4.9092929999999999</v>
      </c>
      <c r="K37" s="146">
        <v>1017.4963409616053</v>
      </c>
      <c r="L37" s="45"/>
      <c r="P37" s="45"/>
      <c r="X37" s="149"/>
      <c r="Y37" s="149"/>
      <c r="Z37" s="149"/>
      <c r="AA37" s="149"/>
      <c r="AB37" s="149"/>
      <c r="AC37" s="149"/>
      <c r="AD37" s="149"/>
      <c r="AE37" s="149"/>
    </row>
    <row r="38" spans="1:31" ht="14.25" customHeight="1">
      <c r="A38" s="277"/>
      <c r="B38" s="152" t="s">
        <v>22</v>
      </c>
      <c r="C38" s="145">
        <v>7.6000000000000005</v>
      </c>
      <c r="D38" s="146">
        <v>13.8</v>
      </c>
      <c r="E38" s="145">
        <v>260.60000000000002</v>
      </c>
      <c r="F38" s="146">
        <v>233.3</v>
      </c>
      <c r="G38" s="145">
        <v>12.5</v>
      </c>
      <c r="H38" s="147">
        <v>60.6</v>
      </c>
      <c r="I38" s="145">
        <v>131.69999999999999</v>
      </c>
      <c r="J38" s="146">
        <v>5.2</v>
      </c>
      <c r="K38" s="146">
        <v>725.3</v>
      </c>
      <c r="L38" s="45"/>
      <c r="P38" s="45"/>
      <c r="X38" s="149"/>
      <c r="Y38" s="149"/>
      <c r="Z38" s="149"/>
      <c r="AA38" s="149"/>
      <c r="AB38" s="149"/>
      <c r="AC38" s="149"/>
      <c r="AD38" s="149"/>
      <c r="AE38" s="149"/>
    </row>
    <row r="39" spans="1:31">
      <c r="A39" s="277"/>
      <c r="B39" s="152" t="s">
        <v>23</v>
      </c>
      <c r="C39" s="145">
        <v>11</v>
      </c>
      <c r="D39" s="146">
        <v>11.5</v>
      </c>
      <c r="E39" s="145">
        <v>290.39999999999998</v>
      </c>
      <c r="F39" s="146">
        <v>214.3</v>
      </c>
      <c r="G39" s="145">
        <v>10.6</v>
      </c>
      <c r="H39" s="147">
        <v>56.1</v>
      </c>
      <c r="I39" s="145">
        <v>187.2</v>
      </c>
      <c r="J39" s="146">
        <v>0.9</v>
      </c>
      <c r="K39" s="146">
        <v>782.00000000000011</v>
      </c>
      <c r="L39" s="45"/>
      <c r="P39" s="45"/>
      <c r="X39" s="149"/>
      <c r="Y39" s="149"/>
      <c r="Z39" s="149"/>
      <c r="AA39" s="149"/>
      <c r="AB39" s="149"/>
      <c r="AC39" s="149"/>
      <c r="AD39" s="149"/>
      <c r="AE39" s="149"/>
    </row>
    <row r="40" spans="1:31" ht="31.15" customHeight="1">
      <c r="A40" s="239" t="s">
        <v>43</v>
      </c>
      <c r="B40" s="240"/>
      <c r="C40" s="130">
        <f t="shared" ref="C40:K40" si="5">C39/$K$39*100</f>
        <v>1.4066496163682862</v>
      </c>
      <c r="D40" s="130">
        <f t="shared" si="5"/>
        <v>1.4705882352941175</v>
      </c>
      <c r="E40" s="130">
        <f t="shared" si="5"/>
        <v>37.135549872122752</v>
      </c>
      <c r="F40" s="130">
        <f t="shared" si="5"/>
        <v>27.404092071611252</v>
      </c>
      <c r="G40" s="130">
        <f t="shared" si="5"/>
        <v>1.3554987212276213</v>
      </c>
      <c r="H40" s="130">
        <f t="shared" si="5"/>
        <v>7.1739130434782599</v>
      </c>
      <c r="I40" s="130">
        <f t="shared" si="5"/>
        <v>23.938618925831197</v>
      </c>
      <c r="J40" s="130">
        <f t="shared" si="5"/>
        <v>0.11508951406649616</v>
      </c>
      <c r="K40" s="130">
        <f t="shared" si="5"/>
        <v>100</v>
      </c>
      <c r="L40" s="45"/>
      <c r="P40" s="45"/>
      <c r="X40" s="149"/>
      <c r="Y40" s="149"/>
      <c r="Z40" s="149"/>
      <c r="AA40" s="149"/>
      <c r="AB40" s="149"/>
      <c r="AC40" s="149"/>
      <c r="AD40" s="149"/>
      <c r="AE40" s="149"/>
    </row>
    <row r="41" spans="1:31" ht="28.5" customHeight="1">
      <c r="A41" s="278" t="s">
        <v>24</v>
      </c>
      <c r="B41" s="279"/>
      <c r="C41" s="153">
        <f t="shared" ref="C41:K41" si="6">((C39-C38)/C38)*100</f>
        <v>44.73684210526315</v>
      </c>
      <c r="D41" s="153">
        <f t="shared" si="6"/>
        <v>-16.666666666666671</v>
      </c>
      <c r="E41" s="153">
        <f t="shared" si="6"/>
        <v>11.435149654643114</v>
      </c>
      <c r="F41" s="153">
        <f t="shared" si="6"/>
        <v>-8.1440205743677669</v>
      </c>
      <c r="G41" s="153">
        <f t="shared" si="6"/>
        <v>-15.200000000000003</v>
      </c>
      <c r="H41" s="153">
        <f t="shared" si="6"/>
        <v>-7.4257425742574252</v>
      </c>
      <c r="I41" s="153">
        <f t="shared" si="6"/>
        <v>42.14123006833713</v>
      </c>
      <c r="J41" s="153" t="s">
        <v>63</v>
      </c>
      <c r="K41" s="153">
        <f t="shared" si="6"/>
        <v>7.8174548462705316</v>
      </c>
      <c r="L41" s="45"/>
      <c r="P41" s="45"/>
      <c r="X41" s="149"/>
      <c r="Y41" s="149"/>
      <c r="Z41" s="149"/>
      <c r="AA41" s="149"/>
      <c r="AB41" s="149"/>
      <c r="AC41" s="149"/>
      <c r="AD41" s="149"/>
      <c r="AE41" s="149"/>
    </row>
    <row r="42" spans="1:31" ht="22.5" customHeight="1">
      <c r="A42" s="280" t="s">
        <v>44</v>
      </c>
      <c r="B42" s="281"/>
      <c r="C42" s="16">
        <f>((C39/C30)^(1/9)-1)*100</f>
        <v>9.2746116080035801</v>
      </c>
      <c r="D42" s="16">
        <f t="shared" ref="D42:K42" si="7">((D39/D30)^(1/9)-1)*100</f>
        <v>30.310771654699487</v>
      </c>
      <c r="E42" s="16">
        <f t="shared" si="7"/>
        <v>9.139552142337859</v>
      </c>
      <c r="F42" s="16">
        <f t="shared" si="7"/>
        <v>16.399268429638148</v>
      </c>
      <c r="G42" s="16">
        <f t="shared" si="7"/>
        <v>12.072004869229435</v>
      </c>
      <c r="H42" s="16">
        <f t="shared" si="7"/>
        <v>34.845939603627542</v>
      </c>
      <c r="I42" s="16">
        <f t="shared" si="7"/>
        <v>1.4239056151199803</v>
      </c>
      <c r="J42" s="16" t="s">
        <v>63</v>
      </c>
      <c r="K42" s="16">
        <f t="shared" si="7"/>
        <v>8.8261820085155485</v>
      </c>
      <c r="L42" s="45"/>
      <c r="P42" s="45"/>
      <c r="X42" s="149"/>
      <c r="Y42" s="149"/>
      <c r="Z42" s="149"/>
      <c r="AA42" s="149"/>
      <c r="AB42" s="149"/>
      <c r="AC42" s="149"/>
      <c r="AD42" s="149"/>
      <c r="AE42" s="149"/>
    </row>
    <row r="43" spans="1:31" ht="30" customHeight="1">
      <c r="A43" s="133" t="s">
        <v>126</v>
      </c>
      <c r="B43" s="154"/>
      <c r="C43" s="155"/>
      <c r="D43" s="155"/>
      <c r="E43" s="155"/>
      <c r="F43" s="155"/>
      <c r="G43" s="155"/>
      <c r="H43" s="155"/>
      <c r="I43" s="155"/>
      <c r="J43" s="155"/>
      <c r="K43" s="156"/>
      <c r="P43" s="45"/>
    </row>
    <row r="44" spans="1:31" ht="29.25" customHeight="1">
      <c r="A44" s="157"/>
      <c r="B44" s="158"/>
      <c r="G44" s="159"/>
      <c r="H44" s="159"/>
      <c r="I44" s="159"/>
      <c r="J44" s="159"/>
      <c r="K44" s="160"/>
      <c r="P44" s="45"/>
    </row>
    <row r="45" spans="1:31" ht="16.5" customHeight="1">
      <c r="A45" s="45"/>
      <c r="B45" s="45"/>
      <c r="C45" s="45"/>
      <c r="D45" s="45"/>
      <c r="P45" s="45"/>
    </row>
    <row r="46" spans="1:31" ht="21" customHeight="1">
      <c r="A46" s="45"/>
      <c r="B46" s="45"/>
      <c r="C46" s="45"/>
      <c r="D46" s="45"/>
      <c r="P46" s="45"/>
    </row>
    <row r="47" spans="1:3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45"/>
      <c r="X47" s="45"/>
      <c r="Y47" s="45"/>
      <c r="Z47" s="45"/>
      <c r="AA47" s="45"/>
      <c r="AB47" s="45"/>
      <c r="AC47" s="45"/>
      <c r="AD47" s="45"/>
      <c r="AE47" s="45"/>
    </row>
    <row r="48" spans="1:31">
      <c r="A48" s="45"/>
      <c r="B48" s="45"/>
      <c r="C48" s="45"/>
      <c r="D48" s="45"/>
      <c r="E48" s="161"/>
      <c r="F48" s="162"/>
      <c r="G48" s="162"/>
      <c r="H48" s="161"/>
      <c r="I48" s="161"/>
      <c r="J48" s="161"/>
      <c r="K48" s="161"/>
      <c r="P48" s="45"/>
      <c r="X48" s="45"/>
      <c r="Y48" s="45"/>
      <c r="Z48" s="45"/>
      <c r="AA48" s="45"/>
      <c r="AB48" s="45"/>
      <c r="AC48" s="45"/>
      <c r="AD48" s="45"/>
      <c r="AE48" s="45"/>
    </row>
    <row r="49" spans="1:3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45"/>
      <c r="X49" s="45"/>
      <c r="Y49" s="45"/>
      <c r="Z49" s="45"/>
      <c r="AA49" s="45"/>
      <c r="AB49" s="45"/>
      <c r="AC49" s="45"/>
      <c r="AD49" s="45"/>
      <c r="AE49" s="45"/>
    </row>
    <row r="50" spans="1:31" ht="39.75" customHeight="1">
      <c r="A50" s="45"/>
      <c r="B50" s="45"/>
      <c r="C50" s="45"/>
      <c r="D50" s="45"/>
      <c r="E50" s="163"/>
      <c r="F50" s="163"/>
      <c r="G50" s="163"/>
      <c r="H50" s="163"/>
      <c r="I50" s="163"/>
      <c r="J50" s="163"/>
      <c r="K50" s="163"/>
      <c r="P50" s="45"/>
      <c r="X50" s="45"/>
      <c r="Y50" s="45"/>
      <c r="Z50" s="45"/>
      <c r="AA50" s="45"/>
      <c r="AB50" s="45"/>
      <c r="AC50" s="45"/>
      <c r="AD50" s="45"/>
      <c r="AE50" s="45"/>
    </row>
    <row r="51" spans="1:31">
      <c r="A51" s="45"/>
      <c r="B51" s="45"/>
      <c r="C51" s="45"/>
      <c r="D51" s="45"/>
      <c r="X51" s="45"/>
      <c r="Y51" s="45"/>
      <c r="Z51" s="45"/>
      <c r="AA51" s="45"/>
      <c r="AB51" s="45"/>
      <c r="AC51" s="45"/>
      <c r="AD51" s="45"/>
      <c r="AE51" s="45"/>
    </row>
    <row r="52" spans="1:31">
      <c r="A52" s="45"/>
      <c r="B52" s="45"/>
      <c r="C52" s="45"/>
      <c r="D52" s="45"/>
      <c r="E52" s="161"/>
      <c r="F52" s="161"/>
      <c r="G52" s="161"/>
      <c r="H52" s="162"/>
      <c r="I52" s="162"/>
      <c r="X52" s="45"/>
      <c r="Y52" s="45"/>
      <c r="Z52" s="45"/>
      <c r="AA52" s="45"/>
      <c r="AB52" s="45"/>
      <c r="AC52" s="45"/>
      <c r="AD52" s="45"/>
      <c r="AE52" s="45"/>
    </row>
    <row r="53" spans="1:31">
      <c r="A53" s="45"/>
      <c r="B53" s="45"/>
      <c r="C53" s="45"/>
      <c r="D53" s="45"/>
      <c r="E53" s="164"/>
      <c r="F53" s="164"/>
      <c r="G53" s="164"/>
      <c r="H53" s="164"/>
      <c r="I53" s="164"/>
      <c r="X53" s="45"/>
      <c r="Y53" s="45"/>
      <c r="Z53" s="45"/>
      <c r="AA53" s="45"/>
      <c r="AB53" s="45"/>
      <c r="AC53" s="45"/>
      <c r="AD53" s="45"/>
      <c r="AE53" s="45"/>
    </row>
    <row r="54" spans="1:31">
      <c r="A54" s="45"/>
      <c r="B54" s="45"/>
      <c r="C54" s="45"/>
      <c r="D54" s="45"/>
      <c r="X54" s="45"/>
      <c r="Y54" s="45"/>
      <c r="Z54" s="45"/>
      <c r="AA54" s="45"/>
      <c r="AB54" s="45"/>
      <c r="AC54" s="45"/>
      <c r="AD54" s="45"/>
      <c r="AE54" s="45"/>
    </row>
    <row r="55" spans="1:31">
      <c r="A55" s="45"/>
      <c r="B55" s="45"/>
      <c r="C55" s="45"/>
      <c r="D55" s="45"/>
      <c r="E55" s="161"/>
      <c r="F55" s="161"/>
      <c r="X55" s="45"/>
      <c r="Y55" s="45"/>
      <c r="Z55" s="45"/>
      <c r="AA55" s="45"/>
      <c r="AB55" s="45"/>
      <c r="AC55" s="45"/>
      <c r="AD55" s="45"/>
      <c r="AE55" s="45"/>
    </row>
    <row r="56" spans="1:31" ht="15" customHeight="1">
      <c r="A56" s="45"/>
      <c r="B56" s="45"/>
      <c r="C56" s="45"/>
      <c r="D56" s="45"/>
      <c r="E56" s="21"/>
      <c r="F56" s="21"/>
      <c r="X56" s="45"/>
      <c r="Y56" s="45"/>
      <c r="Z56" s="45"/>
      <c r="AA56" s="45"/>
      <c r="AB56" s="45"/>
      <c r="AC56" s="45"/>
      <c r="AD56" s="45"/>
      <c r="AE56" s="45"/>
    </row>
    <row r="57" spans="1:31">
      <c r="A57" s="45"/>
      <c r="B57" s="45"/>
      <c r="C57" s="45"/>
      <c r="D57" s="45"/>
    </row>
    <row r="58" spans="1:31">
      <c r="A58" s="45"/>
      <c r="B58" s="45"/>
      <c r="C58" s="45"/>
      <c r="D58" s="45"/>
    </row>
    <row r="59" spans="1:31">
      <c r="A59" s="45"/>
      <c r="B59" s="45"/>
      <c r="C59" s="45"/>
      <c r="D59" s="45"/>
    </row>
    <row r="60" spans="1:31">
      <c r="A60" s="45"/>
      <c r="B60" s="45"/>
      <c r="C60" s="45"/>
      <c r="D60" s="45"/>
    </row>
    <row r="61" spans="1:31">
      <c r="A61" s="45"/>
      <c r="B61" s="45"/>
      <c r="C61" s="45"/>
      <c r="D61" s="45"/>
    </row>
    <row r="62" spans="1:31">
      <c r="A62" s="45"/>
      <c r="B62" s="45"/>
      <c r="C62" s="45"/>
      <c r="D62" s="45"/>
    </row>
    <row r="63" spans="1:31">
      <c r="A63" s="45"/>
      <c r="B63" s="45"/>
      <c r="C63" s="45"/>
      <c r="D63" s="45"/>
    </row>
    <row r="65" spans="16:16">
      <c r="P65" s="45"/>
    </row>
  </sheetData>
  <mergeCells count="11">
    <mergeCell ref="A20:B20"/>
    <mergeCell ref="M1:U2"/>
    <mergeCell ref="A5:A17"/>
    <mergeCell ref="M9:U12"/>
    <mergeCell ref="A18:B18"/>
    <mergeCell ref="A19:B19"/>
    <mergeCell ref="A23:K23"/>
    <mergeCell ref="A27:A39"/>
    <mergeCell ref="A40:B40"/>
    <mergeCell ref="A41:B41"/>
    <mergeCell ref="A42:B4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E9ED-E004-4377-9EE0-2408EF5AA808}">
  <sheetPr>
    <tabColor rgb="FF00B050"/>
  </sheetPr>
  <dimension ref="A1:AG45"/>
  <sheetViews>
    <sheetView showGridLines="0" topLeftCell="A25" zoomScaleNormal="100" workbookViewId="0">
      <selection activeCell="P42" sqref="P42"/>
    </sheetView>
  </sheetViews>
  <sheetFormatPr defaultRowHeight="15"/>
  <cols>
    <col min="1" max="2" width="11.85546875" customWidth="1"/>
    <col min="3" max="3" width="12.5703125" customWidth="1"/>
    <col min="4" max="4" width="10.85546875" customWidth="1"/>
    <col min="5" max="5" width="10.7109375" customWidth="1"/>
    <col min="6" max="6" width="10.42578125" customWidth="1"/>
    <col min="7" max="7" width="10.140625" customWidth="1"/>
    <col min="11" max="11" width="10.140625" customWidth="1"/>
    <col min="14" max="14" width="9.140625" customWidth="1"/>
    <col min="16" max="16" width="9.140625" customWidth="1"/>
  </cols>
  <sheetData>
    <row r="1" spans="1:33" ht="15" customHeight="1">
      <c r="A1" s="231" t="s">
        <v>131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</row>
    <row r="2" spans="1:33" ht="10.5" customHeight="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2"/>
    </row>
    <row r="3" spans="1:33" ht="6" customHeight="1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2"/>
    </row>
    <row r="4" spans="1:33" ht="13.5" customHeight="1">
      <c r="A4" s="165"/>
      <c r="B4" s="166"/>
      <c r="C4" s="166"/>
      <c r="D4" s="166"/>
      <c r="E4" s="166"/>
      <c r="F4" s="166"/>
      <c r="G4" s="166"/>
      <c r="H4" s="43"/>
      <c r="I4" s="43"/>
      <c r="J4" s="167"/>
      <c r="K4" s="68" t="s">
        <v>132</v>
      </c>
    </row>
    <row r="5" spans="1:33" ht="35.25" customHeight="1">
      <c r="A5" s="2" t="s">
        <v>106</v>
      </c>
      <c r="B5" s="168" t="s">
        <v>1</v>
      </c>
      <c r="C5" s="2" t="s">
        <v>107</v>
      </c>
      <c r="D5" s="2" t="s">
        <v>108</v>
      </c>
      <c r="E5" s="2" t="s">
        <v>109</v>
      </c>
      <c r="F5" s="2" t="s">
        <v>110</v>
      </c>
      <c r="G5" s="2" t="s">
        <v>111</v>
      </c>
      <c r="H5" s="2" t="s">
        <v>112</v>
      </c>
      <c r="I5" s="2" t="s">
        <v>113</v>
      </c>
      <c r="J5" s="2" t="s">
        <v>114</v>
      </c>
      <c r="K5" s="2" t="s">
        <v>42</v>
      </c>
    </row>
    <row r="6" spans="1:3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 t="s">
        <v>122</v>
      </c>
    </row>
    <row r="7" spans="1:33" hidden="1">
      <c r="A7" s="276" t="s">
        <v>133</v>
      </c>
      <c r="B7" s="144" t="s">
        <v>11</v>
      </c>
      <c r="C7" s="125">
        <v>370.96447000000001</v>
      </c>
      <c r="D7" s="124">
        <v>70.371409999999997</v>
      </c>
      <c r="E7" s="125">
        <v>646.55790999999999</v>
      </c>
      <c r="F7" s="124">
        <v>2408.3094199999996</v>
      </c>
      <c r="G7" s="125">
        <v>45.238510000000005</v>
      </c>
      <c r="H7" s="124" t="s">
        <v>130</v>
      </c>
      <c r="I7" s="125">
        <v>3300.1350000000002</v>
      </c>
      <c r="J7" s="124">
        <v>706.04200000000003</v>
      </c>
      <c r="K7" s="124">
        <f>SUM(C7:J7)</f>
        <v>7547.6187200000004</v>
      </c>
      <c r="L7" s="45"/>
    </row>
    <row r="8" spans="1:33" ht="15" hidden="1" customHeight="1">
      <c r="A8" s="277"/>
      <c r="B8" s="148" t="s">
        <v>12</v>
      </c>
      <c r="C8" s="125">
        <v>276.65550000000002</v>
      </c>
      <c r="D8" s="127">
        <v>79.162580000000005</v>
      </c>
      <c r="E8" s="125">
        <v>586.79</v>
      </c>
      <c r="F8" s="127">
        <v>2018.9901299999999</v>
      </c>
      <c r="G8" s="125">
        <v>12.454409999999999</v>
      </c>
      <c r="H8" s="127">
        <v>351.279</v>
      </c>
      <c r="I8" s="125">
        <v>2356.88</v>
      </c>
      <c r="J8" s="127">
        <v>608.29200000000003</v>
      </c>
      <c r="K8" s="127">
        <f t="shared" ref="K8:K19" si="0">SUM(C8:J8)</f>
        <v>6290.5036200000004</v>
      </c>
      <c r="L8" s="45"/>
      <c r="O8" s="169"/>
      <c r="P8" s="149"/>
      <c r="Q8" s="149"/>
      <c r="R8" s="149"/>
      <c r="S8" s="149"/>
      <c r="T8" s="149"/>
      <c r="U8" s="149"/>
      <c r="V8" s="149"/>
      <c r="W8" s="149"/>
      <c r="Y8" s="45"/>
      <c r="Z8" s="45"/>
      <c r="AA8" s="45"/>
      <c r="AB8" s="45"/>
      <c r="AC8" s="45"/>
      <c r="AD8" s="45"/>
      <c r="AE8" s="45"/>
      <c r="AF8" s="45"/>
      <c r="AG8" s="45"/>
    </row>
    <row r="9" spans="1:33" hidden="1">
      <c r="A9" s="277"/>
      <c r="B9" s="148" t="s">
        <v>13</v>
      </c>
      <c r="C9" s="125">
        <v>315.34485999999998</v>
      </c>
      <c r="D9" s="127">
        <v>74.530929999999998</v>
      </c>
      <c r="E9" s="125">
        <v>535.6780500000001</v>
      </c>
      <c r="F9" s="127">
        <v>1833.32474</v>
      </c>
      <c r="G9" s="125">
        <v>38.482519999999994</v>
      </c>
      <c r="H9" s="127">
        <v>309.08999999999997</v>
      </c>
      <c r="I9" s="125">
        <v>1984.6890000000001</v>
      </c>
      <c r="J9" s="127">
        <v>695.81</v>
      </c>
      <c r="K9" s="127">
        <f t="shared" si="0"/>
        <v>5786.9501</v>
      </c>
      <c r="L9" s="45"/>
      <c r="O9" s="169"/>
      <c r="P9" s="149"/>
      <c r="Q9" s="149"/>
      <c r="R9" s="149"/>
      <c r="S9" s="149"/>
      <c r="T9" s="149"/>
      <c r="U9" s="149"/>
      <c r="V9" s="149"/>
      <c r="W9" s="149"/>
      <c r="Y9" s="45"/>
      <c r="Z9" s="45"/>
      <c r="AA9" s="45"/>
      <c r="AB9" s="45"/>
      <c r="AC9" s="45"/>
      <c r="AD9" s="45"/>
      <c r="AE9" s="45"/>
      <c r="AF9" s="45"/>
    </row>
    <row r="10" spans="1:33" ht="16.5" customHeight="1">
      <c r="A10" s="277"/>
      <c r="B10" s="148" t="s">
        <v>14</v>
      </c>
      <c r="C10" s="125">
        <v>346.44701000000003</v>
      </c>
      <c r="D10" s="127">
        <v>55.617940000000004</v>
      </c>
      <c r="E10" s="125">
        <v>445.77026999999987</v>
      </c>
      <c r="F10" s="127">
        <v>1748.4224500000012</v>
      </c>
      <c r="G10" s="125">
        <v>45.099789999999999</v>
      </c>
      <c r="H10" s="127">
        <v>196.86963999999998</v>
      </c>
      <c r="I10" s="125">
        <v>2175.3713600000046</v>
      </c>
      <c r="J10" s="127">
        <v>570.04000000000008</v>
      </c>
      <c r="K10" s="127">
        <f t="shared" si="0"/>
        <v>5583.6384600000056</v>
      </c>
      <c r="L10" s="45"/>
      <c r="O10" s="169"/>
      <c r="P10" s="149"/>
      <c r="Q10" s="149"/>
      <c r="R10" s="149"/>
      <c r="S10" s="149"/>
      <c r="T10" s="149"/>
      <c r="U10" s="149"/>
      <c r="V10" s="149"/>
      <c r="W10" s="149"/>
      <c r="Y10" s="45"/>
      <c r="Z10" s="45"/>
      <c r="AA10" s="45"/>
      <c r="AB10" s="45"/>
      <c r="AC10" s="45"/>
      <c r="AD10" s="45"/>
      <c r="AE10" s="45"/>
      <c r="AF10" s="45"/>
    </row>
    <row r="11" spans="1:33">
      <c r="A11" s="277"/>
      <c r="B11" s="148" t="s">
        <v>15</v>
      </c>
      <c r="C11" s="125">
        <v>379.50259999999986</v>
      </c>
      <c r="D11" s="127">
        <v>56.622049999999987</v>
      </c>
      <c r="E11" s="125">
        <v>430.3592099999999</v>
      </c>
      <c r="F11" s="127">
        <v>2136.4719900000005</v>
      </c>
      <c r="G11" s="125">
        <v>52.664900000000003</v>
      </c>
      <c r="H11" s="127">
        <v>270.18258000000003</v>
      </c>
      <c r="I11" s="125">
        <v>2564.0034899999991</v>
      </c>
      <c r="J11" s="127">
        <v>592.11900000000003</v>
      </c>
      <c r="K11" s="127">
        <f t="shared" si="0"/>
        <v>6481.9258199999995</v>
      </c>
      <c r="L11" s="45"/>
      <c r="O11" s="169"/>
      <c r="P11" s="149"/>
      <c r="Q11" s="149"/>
      <c r="R11" s="149"/>
      <c r="S11" s="149"/>
      <c r="T11" s="149"/>
      <c r="U11" s="149"/>
      <c r="V11" s="149"/>
      <c r="W11" s="149"/>
      <c r="Y11" s="45"/>
      <c r="Z11" s="45"/>
      <c r="AA11" s="45"/>
      <c r="AB11" s="45"/>
      <c r="AC11" s="45"/>
      <c r="AD11" s="45"/>
      <c r="AE11" s="45"/>
      <c r="AF11" s="45"/>
    </row>
    <row r="12" spans="1:33">
      <c r="A12" s="277"/>
      <c r="B12" s="148" t="s">
        <v>16</v>
      </c>
      <c r="C12" s="125">
        <v>444.14503000000008</v>
      </c>
      <c r="D12" s="127">
        <v>51.408350000000006</v>
      </c>
      <c r="E12" s="125">
        <v>360.95070999999984</v>
      </c>
      <c r="F12" s="127">
        <v>2491.7528599999991</v>
      </c>
      <c r="G12" s="125">
        <v>71.450170000000014</v>
      </c>
      <c r="H12" s="127">
        <v>357.26544999999999</v>
      </c>
      <c r="I12" s="125">
        <v>2485.3517899999983</v>
      </c>
      <c r="J12" s="127">
        <v>783.88000000000011</v>
      </c>
      <c r="K12" s="127">
        <f t="shared" si="0"/>
        <v>7046.204359999997</v>
      </c>
      <c r="L12" s="45"/>
      <c r="O12" s="169"/>
      <c r="P12" s="149"/>
      <c r="Q12" s="149"/>
      <c r="R12" s="149"/>
      <c r="S12" s="149"/>
      <c r="T12" s="149"/>
      <c r="U12" s="149"/>
      <c r="V12" s="149"/>
      <c r="W12" s="149"/>
      <c r="Y12" s="45"/>
      <c r="Z12" s="45"/>
      <c r="AA12" s="45"/>
      <c r="AB12" s="45"/>
      <c r="AC12" s="45"/>
      <c r="AD12" s="45"/>
      <c r="AE12" s="45"/>
      <c r="AF12" s="45"/>
    </row>
    <row r="13" spans="1:33">
      <c r="A13" s="277"/>
      <c r="B13" s="148" t="s">
        <v>17</v>
      </c>
      <c r="C13" s="125">
        <v>600.8112900000001</v>
      </c>
      <c r="D13" s="127">
        <v>49.833990000000007</v>
      </c>
      <c r="E13" s="125">
        <v>313.83336999999995</v>
      </c>
      <c r="F13" s="127">
        <v>2345.8770100000006</v>
      </c>
      <c r="G13" s="125">
        <v>67.90497000000002</v>
      </c>
      <c r="H13" s="127">
        <v>321.23419000000001</v>
      </c>
      <c r="I13" s="125">
        <v>2233.5012299999953</v>
      </c>
      <c r="J13" s="127">
        <v>671.702</v>
      </c>
      <c r="K13" s="127">
        <f t="shared" si="0"/>
        <v>6604.6980499999963</v>
      </c>
      <c r="L13" s="45"/>
      <c r="O13" s="169"/>
      <c r="P13" s="149"/>
      <c r="Q13" s="149"/>
      <c r="R13" s="149"/>
      <c r="S13" s="149"/>
      <c r="T13" s="149"/>
      <c r="U13" s="149"/>
      <c r="V13" s="149"/>
      <c r="W13" s="149"/>
      <c r="Y13" s="45"/>
      <c r="Z13" s="45"/>
      <c r="AA13" s="45"/>
      <c r="AB13" s="45"/>
      <c r="AC13" s="45"/>
      <c r="AD13" s="45"/>
      <c r="AE13" s="45"/>
      <c r="AF13" s="45"/>
    </row>
    <row r="14" spans="1:33">
      <c r="A14" s="277"/>
      <c r="B14" s="151" t="s">
        <v>18</v>
      </c>
      <c r="C14" s="125">
        <v>786.26266583935512</v>
      </c>
      <c r="D14" s="127">
        <v>78.458476345932411</v>
      </c>
      <c r="E14" s="125">
        <v>338.84206570990034</v>
      </c>
      <c r="F14" s="127">
        <v>2577.3902872966219</v>
      </c>
      <c r="G14" s="125">
        <v>54.266995170759742</v>
      </c>
      <c r="H14" s="127">
        <v>298.41483691845747</v>
      </c>
      <c r="I14" s="125">
        <v>1449.4762078348056</v>
      </c>
      <c r="J14" s="127">
        <v>611.41499999999996</v>
      </c>
      <c r="K14" s="127">
        <f t="shared" si="0"/>
        <v>6194.5265351158332</v>
      </c>
      <c r="L14" s="45"/>
      <c r="O14" s="169"/>
      <c r="P14" s="149"/>
      <c r="Q14" s="149"/>
      <c r="R14" s="149"/>
      <c r="S14" s="149"/>
      <c r="T14" s="149"/>
      <c r="U14" s="149"/>
      <c r="V14" s="149"/>
      <c r="W14" s="149"/>
      <c r="Y14" s="45"/>
      <c r="Z14" s="45"/>
      <c r="AA14" s="45"/>
      <c r="AB14" s="45"/>
      <c r="AC14" s="45"/>
      <c r="AD14" s="45"/>
      <c r="AE14" s="45"/>
      <c r="AF14" s="45"/>
    </row>
    <row r="15" spans="1:33">
      <c r="A15" s="277"/>
      <c r="B15" s="151" t="s">
        <v>19</v>
      </c>
      <c r="C15" s="125">
        <v>849.22712293457403</v>
      </c>
      <c r="D15" s="127">
        <v>70.878377835763615</v>
      </c>
      <c r="E15" s="125">
        <v>302.70801711627018</v>
      </c>
      <c r="F15" s="127">
        <v>2142.5388809100168</v>
      </c>
      <c r="G15" s="125">
        <v>84.034156597275484</v>
      </c>
      <c r="H15" s="127">
        <v>289.62092007348423</v>
      </c>
      <c r="I15" s="125">
        <v>1398.1383893227169</v>
      </c>
      <c r="J15" s="127">
        <v>774.85699999999986</v>
      </c>
      <c r="K15" s="127">
        <f t="shared" si="0"/>
        <v>5912.0028647901008</v>
      </c>
      <c r="L15" s="45"/>
      <c r="O15" s="169"/>
      <c r="P15" s="149"/>
      <c r="Q15" s="149"/>
      <c r="R15" s="149"/>
      <c r="S15" s="149"/>
      <c r="T15" s="149"/>
      <c r="U15" s="149"/>
      <c r="V15" s="149"/>
      <c r="W15" s="149"/>
      <c r="Y15" s="45"/>
      <c r="Z15" s="45"/>
      <c r="AA15" s="45"/>
      <c r="AB15" s="45"/>
      <c r="AC15" s="45"/>
      <c r="AD15" s="45"/>
      <c r="AE15" s="45"/>
      <c r="AF15" s="45"/>
    </row>
    <row r="16" spans="1:33">
      <c r="A16" s="277"/>
      <c r="B16" s="151" t="s">
        <v>20</v>
      </c>
      <c r="C16" s="125">
        <v>1022.4020188372978</v>
      </c>
      <c r="D16" s="127">
        <v>79.984107884689109</v>
      </c>
      <c r="E16" s="125">
        <v>226.05134906465847</v>
      </c>
      <c r="F16" s="127">
        <v>1874.4891508413286</v>
      </c>
      <c r="G16" s="125">
        <v>91.702028163852717</v>
      </c>
      <c r="H16" s="127">
        <v>267.76765438775897</v>
      </c>
      <c r="I16" s="125">
        <v>1329.9069791951258</v>
      </c>
      <c r="J16" s="127">
        <v>315.97849400038376</v>
      </c>
      <c r="K16" s="127">
        <f t="shared" si="0"/>
        <v>5208.2817823750956</v>
      </c>
      <c r="L16" s="45"/>
      <c r="O16" s="169"/>
      <c r="P16" s="149"/>
      <c r="Q16" s="149"/>
      <c r="R16" s="149"/>
      <c r="S16" s="149"/>
      <c r="T16" s="149"/>
      <c r="U16" s="149"/>
      <c r="V16" s="149"/>
      <c r="W16" s="149"/>
      <c r="Y16" s="45"/>
      <c r="Z16" s="45"/>
      <c r="AA16" s="45"/>
      <c r="AB16" s="45"/>
      <c r="AC16" s="45"/>
      <c r="AD16" s="45"/>
      <c r="AE16" s="45"/>
      <c r="AF16" s="45"/>
    </row>
    <row r="17" spans="1:32">
      <c r="A17" s="277"/>
      <c r="B17" s="151" t="s">
        <v>21</v>
      </c>
      <c r="C17" s="125">
        <v>1208.9826193228982</v>
      </c>
      <c r="D17" s="127">
        <v>64.778808090944054</v>
      </c>
      <c r="E17" s="125">
        <v>311.54047954528005</v>
      </c>
      <c r="F17" s="127">
        <v>2091.8128805266674</v>
      </c>
      <c r="G17" s="125">
        <v>127.40130151861086</v>
      </c>
      <c r="H17" s="127">
        <v>211.15836538641599</v>
      </c>
      <c r="I17" s="125">
        <v>1388.0258698829614</v>
      </c>
      <c r="J17" s="127">
        <v>411.40319999999997</v>
      </c>
      <c r="K17" s="127">
        <f t="shared" si="0"/>
        <v>5815.103524273778</v>
      </c>
      <c r="L17" s="45"/>
      <c r="O17" s="169"/>
      <c r="P17" s="149"/>
      <c r="Q17" s="149"/>
      <c r="R17" s="149"/>
      <c r="S17" s="149"/>
      <c r="T17" s="149"/>
      <c r="U17" s="149"/>
      <c r="V17" s="149"/>
      <c r="W17" s="149"/>
      <c r="Y17" s="45"/>
      <c r="Z17" s="45"/>
      <c r="AA17" s="45"/>
      <c r="AB17" s="45"/>
      <c r="AC17" s="45"/>
      <c r="AD17" s="45"/>
      <c r="AE17" s="45"/>
      <c r="AF17" s="45"/>
    </row>
    <row r="18" spans="1:32">
      <c r="A18" s="277"/>
      <c r="B18" s="151" t="s">
        <v>22</v>
      </c>
      <c r="C18" s="125">
        <v>1561.2779504414118</v>
      </c>
      <c r="D18" s="127">
        <v>50.332226924405248</v>
      </c>
      <c r="E18" s="125">
        <v>418.08691018610898</v>
      </c>
      <c r="F18" s="127">
        <v>1966.0760646611657</v>
      </c>
      <c r="G18" s="125">
        <v>94.304844011895639</v>
      </c>
      <c r="H18" s="127">
        <v>153.12777869953953</v>
      </c>
      <c r="I18" s="125">
        <v>1404.7548919049018</v>
      </c>
      <c r="J18" s="127">
        <v>536.80863299788939</v>
      </c>
      <c r="K18" s="127">
        <f t="shared" si="0"/>
        <v>6184.7692998273187</v>
      </c>
      <c r="L18" s="45"/>
      <c r="O18" s="169"/>
      <c r="P18" s="149"/>
      <c r="Q18" s="149"/>
      <c r="R18" s="149"/>
      <c r="S18" s="149"/>
      <c r="T18" s="149"/>
      <c r="U18" s="149"/>
      <c r="V18" s="149"/>
      <c r="W18" s="149"/>
      <c r="Y18" s="45"/>
      <c r="Z18" s="45"/>
      <c r="AA18" s="45"/>
      <c r="AB18" s="45"/>
      <c r="AC18" s="45"/>
      <c r="AD18" s="45"/>
      <c r="AE18" s="45"/>
      <c r="AF18" s="45"/>
    </row>
    <row r="19" spans="1:32">
      <c r="A19" s="277"/>
      <c r="B19" s="170" t="s">
        <v>23</v>
      </c>
      <c r="C19" s="125">
        <v>1484.2240972457605</v>
      </c>
      <c r="D19" s="127">
        <v>23.691251904259399</v>
      </c>
      <c r="E19" s="125">
        <v>170.10881561588647</v>
      </c>
      <c r="F19" s="127">
        <v>1226.4167121485136</v>
      </c>
      <c r="G19" s="125">
        <v>114.94386171335377</v>
      </c>
      <c r="H19" s="127">
        <v>125.10835147867738</v>
      </c>
      <c r="I19" s="125">
        <v>1985.0232620030251</v>
      </c>
      <c r="J19" s="127">
        <v>518.10361999999998</v>
      </c>
      <c r="K19" s="127">
        <f t="shared" si="0"/>
        <v>5647.6199721094763</v>
      </c>
      <c r="L19" s="45"/>
      <c r="N19" s="169"/>
      <c r="O19" s="169"/>
      <c r="P19" s="149"/>
      <c r="Q19" s="149"/>
      <c r="R19" s="149"/>
      <c r="S19" s="149"/>
      <c r="T19" s="149"/>
      <c r="U19" s="149"/>
      <c r="V19" s="149"/>
      <c r="W19" s="149"/>
      <c r="Y19" s="45"/>
      <c r="Z19" s="45"/>
      <c r="AA19" s="45"/>
      <c r="AB19" s="45"/>
      <c r="AC19" s="45"/>
      <c r="AD19" s="45"/>
      <c r="AE19" s="45"/>
      <c r="AF19" s="45"/>
    </row>
    <row r="20" spans="1:32" ht="40.9" customHeight="1">
      <c r="A20" s="303" t="s">
        <v>43</v>
      </c>
      <c r="B20" s="298"/>
      <c r="C20" s="130">
        <f>C19/$K$19*100</f>
        <v>26.280523558163193</v>
      </c>
      <c r="D20" s="130">
        <f t="shared" ref="D20:K20" si="1">D19/$K$19*100</f>
        <v>0.41949090096815311</v>
      </c>
      <c r="E20" s="130">
        <f t="shared" si="1"/>
        <v>3.0120443028383885</v>
      </c>
      <c r="F20" s="130">
        <f t="shared" si="1"/>
        <v>21.715638060016765</v>
      </c>
      <c r="G20" s="130">
        <f t="shared" si="1"/>
        <v>2.0352619737340505</v>
      </c>
      <c r="H20" s="130">
        <f t="shared" si="1"/>
        <v>2.2152402622081424</v>
      </c>
      <c r="I20" s="130">
        <f t="shared" si="1"/>
        <v>35.147960942945446</v>
      </c>
      <c r="J20" s="130">
        <f t="shared" si="1"/>
        <v>9.1738399991258621</v>
      </c>
      <c r="K20" s="130">
        <f t="shared" si="1"/>
        <v>100</v>
      </c>
      <c r="L20" s="45"/>
      <c r="N20" s="169"/>
      <c r="O20" s="169"/>
      <c r="P20" s="149"/>
      <c r="Q20" s="149"/>
      <c r="R20" s="149"/>
      <c r="S20" s="149"/>
      <c r="T20" s="149"/>
      <c r="U20" s="149"/>
      <c r="V20" s="149"/>
      <c r="W20" s="149"/>
      <c r="Y20" s="45"/>
      <c r="Z20" s="45"/>
      <c r="AA20" s="45"/>
      <c r="AB20" s="45"/>
      <c r="AC20" s="45"/>
      <c r="AD20" s="45"/>
      <c r="AE20" s="45"/>
      <c r="AF20" s="45"/>
    </row>
    <row r="21" spans="1:32" ht="33" customHeight="1">
      <c r="A21" s="278" t="s">
        <v>24</v>
      </c>
      <c r="B21" s="279"/>
      <c r="C21" s="13">
        <f t="shared" ref="C21:K21" si="2">((C19-C18)/C18)*100</f>
        <v>-4.9353065656160888</v>
      </c>
      <c r="D21" s="13">
        <f t="shared" si="2"/>
        <v>-52.930252937463592</v>
      </c>
      <c r="E21" s="13">
        <f t="shared" si="2"/>
        <v>-59.312570790565168</v>
      </c>
      <c r="F21" s="13">
        <f t="shared" si="2"/>
        <v>-37.621095430004395</v>
      </c>
      <c r="G21" s="13">
        <f t="shared" si="2"/>
        <v>21.885426902201036</v>
      </c>
      <c r="H21" s="13">
        <f t="shared" si="2"/>
        <v>-18.298069402443705</v>
      </c>
      <c r="I21" s="13">
        <f t="shared" si="2"/>
        <v>41.307446120458572</v>
      </c>
      <c r="J21" s="13">
        <f t="shared" si="2"/>
        <v>-3.4844843856978271</v>
      </c>
      <c r="K21" s="13">
        <f t="shared" si="2"/>
        <v>-8.6850341811915257</v>
      </c>
      <c r="M21" s="169"/>
    </row>
    <row r="22" spans="1:32" ht="33" customHeight="1">
      <c r="A22" s="280" t="s">
        <v>44</v>
      </c>
      <c r="B22" s="281"/>
      <c r="C22" s="16">
        <f>((C19/C10)^(1/9)-1)*100</f>
        <v>17.545758384412125</v>
      </c>
      <c r="D22" s="16">
        <f t="shared" ref="D22:K22" si="3">((D19/D10)^(1/9)-1)*100</f>
        <v>-9.046537971177294</v>
      </c>
      <c r="E22" s="16">
        <f t="shared" si="3"/>
        <v>-10.151080695982895</v>
      </c>
      <c r="F22" s="16">
        <f t="shared" si="3"/>
        <v>-3.863575669124053</v>
      </c>
      <c r="G22" s="16">
        <f t="shared" si="3"/>
        <v>10.954698085733373</v>
      </c>
      <c r="H22" s="16">
        <f t="shared" si="3"/>
        <v>-4.9125804985405752</v>
      </c>
      <c r="I22" s="16">
        <f t="shared" si="3"/>
        <v>-1.0122723193410121</v>
      </c>
      <c r="J22" s="16">
        <f t="shared" si="3"/>
        <v>-1.0558449960973659</v>
      </c>
      <c r="K22" s="16">
        <f t="shared" si="3"/>
        <v>0.12667566452460033</v>
      </c>
    </row>
    <row r="23" spans="1:32" ht="30" customHeight="1">
      <c r="A23" s="133" t="s">
        <v>126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2"/>
    </row>
    <row r="24" spans="1:32" ht="19.5" customHeight="1"/>
    <row r="25" spans="1:32" ht="21" customHeight="1">
      <c r="A25" s="273" t="s">
        <v>134</v>
      </c>
      <c r="B25" s="274"/>
      <c r="C25" s="274"/>
      <c r="D25" s="274"/>
      <c r="E25" s="274"/>
      <c r="F25" s="274"/>
      <c r="G25" s="274"/>
      <c r="H25" s="274"/>
      <c r="I25" s="274"/>
      <c r="J25" s="275"/>
    </row>
    <row r="26" spans="1:32" ht="15" customHeight="1">
      <c r="A26" s="173"/>
      <c r="B26" s="18"/>
      <c r="C26" s="18"/>
      <c r="D26" s="18"/>
      <c r="E26" s="18"/>
      <c r="F26" s="18"/>
      <c r="G26" s="18"/>
      <c r="H26" s="23"/>
      <c r="I26" s="23"/>
      <c r="J26" s="174" t="s">
        <v>128</v>
      </c>
    </row>
    <row r="27" spans="1:32" ht="25.5">
      <c r="A27" s="2" t="s">
        <v>106</v>
      </c>
      <c r="B27" s="1" t="s">
        <v>1</v>
      </c>
      <c r="C27" s="2" t="s">
        <v>108</v>
      </c>
      <c r="D27" s="2" t="s">
        <v>109</v>
      </c>
      <c r="E27" s="2" t="s">
        <v>110</v>
      </c>
      <c r="F27" s="2" t="s">
        <v>111</v>
      </c>
      <c r="G27" s="2" t="s">
        <v>112</v>
      </c>
      <c r="H27" s="2" t="s">
        <v>113</v>
      </c>
      <c r="I27" s="2" t="s">
        <v>114</v>
      </c>
      <c r="J27" s="2" t="s">
        <v>42</v>
      </c>
    </row>
    <row r="28" spans="1:32">
      <c r="A28" s="4">
        <v>1</v>
      </c>
      <c r="B28" s="91">
        <v>2</v>
      </c>
      <c r="C28" s="91">
        <v>3</v>
      </c>
      <c r="D28" s="91">
        <v>4</v>
      </c>
      <c r="E28" s="91">
        <v>5</v>
      </c>
      <c r="F28" s="91">
        <v>6</v>
      </c>
      <c r="G28" s="91">
        <v>7</v>
      </c>
      <c r="H28" s="91">
        <v>8</v>
      </c>
      <c r="I28" s="91">
        <v>9</v>
      </c>
      <c r="J28" s="91" t="s">
        <v>135</v>
      </c>
    </row>
    <row r="29" spans="1:32" ht="15" hidden="1" customHeight="1">
      <c r="A29" s="276" t="s">
        <v>136</v>
      </c>
      <c r="B29" s="123" t="s">
        <v>11</v>
      </c>
      <c r="C29" s="175">
        <v>0.17100000000000001</v>
      </c>
      <c r="D29" s="175">
        <v>399.18876</v>
      </c>
      <c r="E29" s="175">
        <v>1066.9932999999999</v>
      </c>
      <c r="F29" s="175">
        <v>0.91900000000000004</v>
      </c>
      <c r="G29" s="175">
        <v>0</v>
      </c>
      <c r="H29" s="175">
        <v>291.86702000000002</v>
      </c>
      <c r="I29" s="175">
        <v>0</v>
      </c>
      <c r="J29" s="175">
        <f>SUM(C29:I29)</f>
        <v>1759.1390799999999</v>
      </c>
    </row>
    <row r="30" spans="1:32" ht="15" hidden="1" customHeight="1">
      <c r="A30" s="277"/>
      <c r="B30" s="123" t="s">
        <v>12</v>
      </c>
      <c r="C30" s="176">
        <v>0</v>
      </c>
      <c r="D30" s="176">
        <v>438.97653000000003</v>
      </c>
      <c r="E30" s="176">
        <v>778.01150000000007</v>
      </c>
      <c r="F30" s="176">
        <v>0</v>
      </c>
      <c r="G30" s="176">
        <v>0</v>
      </c>
      <c r="H30" s="176">
        <v>149.00187</v>
      </c>
      <c r="I30" s="176">
        <v>0</v>
      </c>
      <c r="J30" s="176">
        <f t="shared" ref="J30:J41" si="4">SUM(C30:I30)</f>
        <v>1365.9899</v>
      </c>
      <c r="L30" s="9"/>
      <c r="P30" s="177"/>
      <c r="Q30" s="178"/>
      <c r="R30" s="178"/>
      <c r="S30" s="178"/>
      <c r="T30" s="179"/>
      <c r="U30" s="178"/>
      <c r="V30" s="178"/>
      <c r="Y30" s="9"/>
      <c r="Z30" s="9"/>
      <c r="AA30" s="9"/>
      <c r="AB30" s="9"/>
      <c r="AC30" s="9"/>
      <c r="AD30" s="9"/>
      <c r="AE30" s="9"/>
      <c r="AF30" s="9"/>
    </row>
    <row r="31" spans="1:32" hidden="1">
      <c r="A31" s="277"/>
      <c r="B31" s="123" t="s">
        <v>13</v>
      </c>
      <c r="C31" s="176">
        <v>0</v>
      </c>
      <c r="D31" s="176">
        <v>328.13965999999999</v>
      </c>
      <c r="E31" s="176">
        <v>76.316340000000011</v>
      </c>
      <c r="F31" s="176">
        <v>0</v>
      </c>
      <c r="G31" s="176">
        <v>0</v>
      </c>
      <c r="H31" s="176">
        <v>44.250819999999997</v>
      </c>
      <c r="I31" s="176">
        <v>0</v>
      </c>
      <c r="J31" s="176">
        <f t="shared" si="4"/>
        <v>448.70681999999999</v>
      </c>
      <c r="L31" s="9"/>
      <c r="P31" s="178"/>
      <c r="Q31" s="178"/>
      <c r="R31" s="178"/>
      <c r="S31" s="178"/>
      <c r="T31" s="179"/>
      <c r="U31" s="178"/>
      <c r="V31" s="178"/>
      <c r="Y31" s="9"/>
      <c r="Z31" s="9"/>
      <c r="AA31" s="9"/>
      <c r="AB31" s="9"/>
      <c r="AC31" s="9"/>
      <c r="AD31" s="9"/>
      <c r="AE31" s="9"/>
    </row>
    <row r="32" spans="1:32">
      <c r="A32" s="277"/>
      <c r="B32" s="123" t="s">
        <v>14</v>
      </c>
      <c r="C32" s="176">
        <v>0</v>
      </c>
      <c r="D32" s="176">
        <v>226.17733999999999</v>
      </c>
      <c r="E32" s="176">
        <v>103.54169999999999</v>
      </c>
      <c r="F32" s="176">
        <v>0</v>
      </c>
      <c r="G32" s="176">
        <v>0</v>
      </c>
      <c r="H32" s="176">
        <v>47.498719999999992</v>
      </c>
      <c r="I32" s="176">
        <v>0</v>
      </c>
      <c r="J32" s="176">
        <f t="shared" si="4"/>
        <v>377.21775999999994</v>
      </c>
      <c r="L32" s="9"/>
      <c r="P32" s="178"/>
      <c r="Q32" s="178"/>
      <c r="R32" s="178"/>
      <c r="S32" s="178"/>
      <c r="T32" s="179"/>
      <c r="U32" s="178"/>
      <c r="V32" s="178"/>
      <c r="Y32" s="9"/>
      <c r="Z32" s="9"/>
      <c r="AA32" s="9"/>
      <c r="AB32" s="9"/>
      <c r="AC32" s="9"/>
      <c r="AD32" s="9"/>
      <c r="AE32" s="9"/>
    </row>
    <row r="33" spans="1:31">
      <c r="A33" s="277"/>
      <c r="B33" s="123" t="s">
        <v>15</v>
      </c>
      <c r="C33" s="176">
        <v>0</v>
      </c>
      <c r="D33" s="176">
        <v>50.697330000000001</v>
      </c>
      <c r="E33" s="176">
        <v>70.449619999999996</v>
      </c>
      <c r="F33" s="176">
        <v>0</v>
      </c>
      <c r="G33" s="176">
        <v>0</v>
      </c>
      <c r="H33" s="176">
        <v>29.232750000000006</v>
      </c>
      <c r="I33" s="176">
        <v>0</v>
      </c>
      <c r="J33" s="176">
        <f t="shared" si="4"/>
        <v>150.37970000000001</v>
      </c>
      <c r="L33" s="9"/>
      <c r="P33" s="178"/>
      <c r="Q33" s="178"/>
      <c r="R33" s="178"/>
      <c r="S33" s="178"/>
      <c r="T33" s="179"/>
      <c r="U33" s="178"/>
      <c r="V33" s="178"/>
      <c r="Y33" s="9"/>
      <c r="Z33" s="9"/>
      <c r="AA33" s="9"/>
      <c r="AB33" s="9"/>
      <c r="AC33" s="9"/>
      <c r="AD33" s="9"/>
      <c r="AE33" s="9"/>
    </row>
    <row r="34" spans="1:31">
      <c r="A34" s="277"/>
      <c r="B34" s="123" t="s">
        <v>16</v>
      </c>
      <c r="C34" s="176">
        <v>0</v>
      </c>
      <c r="D34" s="176">
        <v>16.433869999999999</v>
      </c>
      <c r="E34" s="176">
        <v>50.88326</v>
      </c>
      <c r="F34" s="176">
        <v>0</v>
      </c>
      <c r="G34" s="176">
        <v>0</v>
      </c>
      <c r="H34" s="176">
        <v>36.907870000000003</v>
      </c>
      <c r="I34" s="176">
        <v>0</v>
      </c>
      <c r="J34" s="176">
        <f t="shared" si="4"/>
        <v>104.22499999999999</v>
      </c>
      <c r="L34" s="9"/>
      <c r="P34" s="178"/>
      <c r="Q34" s="178"/>
      <c r="R34" s="178"/>
      <c r="S34" s="178"/>
      <c r="T34" s="179"/>
      <c r="U34" s="178"/>
      <c r="V34" s="178"/>
      <c r="Y34" s="9"/>
      <c r="Z34" s="9"/>
      <c r="AA34" s="9"/>
      <c r="AB34" s="9"/>
      <c r="AC34" s="9"/>
      <c r="AD34" s="9"/>
      <c r="AE34" s="9"/>
    </row>
    <row r="35" spans="1:31">
      <c r="A35" s="277"/>
      <c r="B35" s="123" t="s">
        <v>17</v>
      </c>
      <c r="C35" s="176">
        <v>1.1769000000000001</v>
      </c>
      <c r="D35" s="176">
        <v>0</v>
      </c>
      <c r="E35" s="176">
        <v>53.782389999999992</v>
      </c>
      <c r="F35" s="176">
        <v>0.30690000000000001</v>
      </c>
      <c r="G35" s="176">
        <v>14.673350000000003</v>
      </c>
      <c r="H35" s="176">
        <v>46.334450000000004</v>
      </c>
      <c r="I35" s="176">
        <v>0</v>
      </c>
      <c r="J35" s="176">
        <f t="shared" si="4"/>
        <v>116.27399</v>
      </c>
      <c r="L35" s="9"/>
      <c r="P35" s="178"/>
      <c r="Q35" s="178"/>
      <c r="R35" s="178"/>
      <c r="S35" s="178"/>
      <c r="T35" s="179"/>
      <c r="U35" s="178"/>
      <c r="V35" s="178"/>
      <c r="Y35" s="9"/>
      <c r="Z35" s="9"/>
      <c r="AA35" s="9"/>
      <c r="AB35" s="9"/>
      <c r="AC35" s="9"/>
      <c r="AD35" s="9"/>
      <c r="AE35" s="9"/>
    </row>
    <row r="36" spans="1:31">
      <c r="A36" s="277"/>
      <c r="B36" s="129" t="s">
        <v>18</v>
      </c>
      <c r="C36" s="176">
        <v>7.895290000000001</v>
      </c>
      <c r="D36" s="176">
        <v>9.3119399999999981</v>
      </c>
      <c r="E36" s="176">
        <v>175.12712999999999</v>
      </c>
      <c r="F36" s="176">
        <v>0</v>
      </c>
      <c r="G36" s="176">
        <v>48.036039999999986</v>
      </c>
      <c r="H36" s="176">
        <v>128.67005</v>
      </c>
      <c r="I36" s="176">
        <v>0</v>
      </c>
      <c r="J36" s="176">
        <f t="shared" si="4"/>
        <v>369.04044999999996</v>
      </c>
      <c r="L36" s="9"/>
      <c r="P36" s="178"/>
      <c r="Q36" s="178"/>
      <c r="R36" s="178"/>
      <c r="S36" s="178"/>
      <c r="T36" s="179"/>
      <c r="U36" s="178"/>
      <c r="V36" s="178"/>
      <c r="Y36" s="9"/>
      <c r="Z36" s="9"/>
      <c r="AA36" s="9"/>
      <c r="AB36" s="9"/>
      <c r="AC36" s="9"/>
      <c r="AD36" s="9"/>
      <c r="AE36" s="9"/>
    </row>
    <row r="37" spans="1:31">
      <c r="A37" s="277"/>
      <c r="B37" s="129" t="s">
        <v>19</v>
      </c>
      <c r="C37" s="176">
        <v>6.4181700000000008</v>
      </c>
      <c r="D37" s="176">
        <v>17.879339999999999</v>
      </c>
      <c r="E37" s="176">
        <v>201.92895000000007</v>
      </c>
      <c r="F37" s="176">
        <v>0</v>
      </c>
      <c r="G37" s="176">
        <v>50.294583999999979</v>
      </c>
      <c r="H37" s="176">
        <v>113.01520999999994</v>
      </c>
      <c r="I37" s="176">
        <v>0</v>
      </c>
      <c r="J37" s="176">
        <f t="shared" si="4"/>
        <v>389.53625399999999</v>
      </c>
      <c r="L37" s="9"/>
      <c r="P37" s="178"/>
      <c r="Q37" s="178"/>
      <c r="R37" s="178"/>
      <c r="S37" s="178"/>
      <c r="T37" s="179"/>
      <c r="U37" s="178"/>
      <c r="V37" s="178"/>
      <c r="Y37" s="9"/>
      <c r="Z37" s="9"/>
      <c r="AA37" s="9"/>
      <c r="AB37" s="9"/>
      <c r="AC37" s="9"/>
      <c r="AD37" s="9"/>
      <c r="AE37" s="9"/>
    </row>
    <row r="38" spans="1:31">
      <c r="A38" s="277"/>
      <c r="B38" s="129" t="s">
        <v>20</v>
      </c>
      <c r="C38" s="176">
        <v>6.7949299999999999</v>
      </c>
      <c r="D38" s="176">
        <v>10.705290000000002</v>
      </c>
      <c r="E38" s="176">
        <v>196.2287300000001</v>
      </c>
      <c r="F38" s="176">
        <v>0</v>
      </c>
      <c r="G38" s="176">
        <v>48.500637999999995</v>
      </c>
      <c r="H38" s="176">
        <v>115.97026999999993</v>
      </c>
      <c r="I38" s="176">
        <v>0</v>
      </c>
      <c r="J38" s="176">
        <f t="shared" si="4"/>
        <v>378.19985800000001</v>
      </c>
      <c r="L38" s="9"/>
      <c r="P38" s="178"/>
      <c r="Q38" s="178"/>
      <c r="R38" s="178"/>
      <c r="S38" s="178"/>
      <c r="T38" s="179"/>
      <c r="U38" s="178"/>
      <c r="V38" s="178"/>
      <c r="Y38" s="9"/>
      <c r="Z38" s="9"/>
      <c r="AA38" s="9"/>
      <c r="AB38" s="9"/>
      <c r="AC38" s="9"/>
      <c r="AD38" s="9"/>
      <c r="AE38" s="9"/>
    </row>
    <row r="39" spans="1:31">
      <c r="A39" s="277"/>
      <c r="B39" s="129" t="s">
        <v>21</v>
      </c>
      <c r="C39" s="176">
        <v>6.5132099999999973</v>
      </c>
      <c r="D39" s="176">
        <v>29.659349999999993</v>
      </c>
      <c r="E39" s="176">
        <v>191.26113300000006</v>
      </c>
      <c r="F39" s="176">
        <v>0</v>
      </c>
      <c r="G39" s="176">
        <v>67.38508699999997</v>
      </c>
      <c r="H39" s="176">
        <v>151.88129999999992</v>
      </c>
      <c r="I39" s="176">
        <v>0</v>
      </c>
      <c r="J39" s="176">
        <f t="shared" si="4"/>
        <v>446.70007999999996</v>
      </c>
      <c r="L39" s="9"/>
      <c r="P39" s="178"/>
      <c r="Q39" s="178"/>
      <c r="R39" s="178"/>
      <c r="S39" s="178"/>
      <c r="T39" s="179"/>
      <c r="U39" s="178"/>
      <c r="V39" s="178"/>
      <c r="Y39" s="9"/>
      <c r="Z39" s="9"/>
      <c r="AA39" s="9"/>
      <c r="AB39" s="9"/>
      <c r="AC39" s="9"/>
      <c r="AD39" s="9"/>
      <c r="AE39" s="9"/>
    </row>
    <row r="40" spans="1:31">
      <c r="A40" s="277"/>
      <c r="B40" s="129" t="s">
        <v>22</v>
      </c>
      <c r="C40" s="176">
        <v>3.5</v>
      </c>
      <c r="D40" s="176">
        <v>18.899999999999999</v>
      </c>
      <c r="E40" s="176">
        <v>250.3</v>
      </c>
      <c r="F40" s="176">
        <v>0</v>
      </c>
      <c r="G40" s="176">
        <v>83.6</v>
      </c>
      <c r="H40" s="176">
        <v>416.7</v>
      </c>
      <c r="I40" s="176">
        <v>0</v>
      </c>
      <c r="J40" s="176">
        <f t="shared" si="4"/>
        <v>773</v>
      </c>
      <c r="L40" s="9"/>
      <c r="P40" s="178"/>
      <c r="Q40" s="178"/>
      <c r="R40" s="178"/>
      <c r="S40" s="178"/>
      <c r="T40" s="179"/>
      <c r="U40" s="178"/>
      <c r="V40" s="178"/>
      <c r="Y40" s="9"/>
      <c r="Z40" s="9"/>
      <c r="AA40" s="9"/>
      <c r="AB40" s="9"/>
      <c r="AC40" s="9"/>
      <c r="AD40" s="9"/>
      <c r="AE40" s="9"/>
    </row>
    <row r="41" spans="1:31">
      <c r="A41" s="277"/>
      <c r="B41" s="170" t="s">
        <v>23</v>
      </c>
      <c r="C41" s="180">
        <v>10.9</v>
      </c>
      <c r="D41" s="176">
        <v>37.5</v>
      </c>
      <c r="E41" s="176">
        <v>224.8</v>
      </c>
      <c r="F41" s="176">
        <v>0</v>
      </c>
      <c r="G41" s="176">
        <v>64.8</v>
      </c>
      <c r="H41" s="176">
        <v>534.70000000000005</v>
      </c>
      <c r="I41" s="176">
        <v>0</v>
      </c>
      <c r="J41" s="176">
        <f t="shared" si="4"/>
        <v>872.7</v>
      </c>
      <c r="L41" s="9"/>
      <c r="P41" s="178"/>
      <c r="Q41" s="178"/>
      <c r="R41" s="178"/>
      <c r="S41" s="178"/>
      <c r="T41" s="179"/>
      <c r="U41" s="178"/>
      <c r="V41" s="178"/>
      <c r="Y41" s="9"/>
      <c r="Z41" s="9"/>
      <c r="AA41" s="9"/>
      <c r="AB41" s="9"/>
      <c r="AC41" s="9"/>
      <c r="AD41" s="9"/>
      <c r="AE41" s="9"/>
    </row>
    <row r="42" spans="1:31" ht="38.450000000000003" customHeight="1">
      <c r="A42" s="298" t="s">
        <v>43</v>
      </c>
      <c r="B42" s="298"/>
      <c r="C42" s="181">
        <f>C41/$J$41*100</f>
        <v>1.248997364500974</v>
      </c>
      <c r="D42" s="181">
        <f t="shared" ref="D42:J42" si="5">D41/$J$41*100</f>
        <v>4.2970092815400474</v>
      </c>
      <c r="E42" s="181">
        <f t="shared" si="5"/>
        <v>25.759138306405411</v>
      </c>
      <c r="F42" s="181">
        <f t="shared" si="5"/>
        <v>0</v>
      </c>
      <c r="G42" s="181">
        <f t="shared" si="5"/>
        <v>7.4252320385012016</v>
      </c>
      <c r="H42" s="181">
        <f t="shared" si="5"/>
        <v>61.269623009052367</v>
      </c>
      <c r="I42" s="181">
        <f t="shared" si="5"/>
        <v>0</v>
      </c>
      <c r="J42" s="181">
        <f t="shared" si="5"/>
        <v>100</v>
      </c>
      <c r="L42" s="9"/>
      <c r="P42" s="178"/>
      <c r="Q42" s="178"/>
      <c r="R42" s="178"/>
      <c r="S42" s="178"/>
      <c r="T42" s="179"/>
      <c r="U42" s="178"/>
      <c r="V42" s="178"/>
      <c r="Y42" s="9"/>
      <c r="Z42" s="9"/>
      <c r="AA42" s="9"/>
      <c r="AB42" s="9"/>
      <c r="AC42" s="9"/>
      <c r="AD42" s="9"/>
      <c r="AE42" s="9"/>
    </row>
    <row r="43" spans="1:31" ht="33.75" customHeight="1">
      <c r="A43" s="280" t="s">
        <v>24</v>
      </c>
      <c r="B43" s="299"/>
      <c r="C43" s="13" t="s">
        <v>63</v>
      </c>
      <c r="D43" s="13" t="s">
        <v>63</v>
      </c>
      <c r="E43" s="13">
        <f t="shared" ref="E43:J43" si="6">((E41-E40)/E40)*100</f>
        <v>-10.187774670395525</v>
      </c>
      <c r="F43" s="13" t="s">
        <v>63</v>
      </c>
      <c r="G43" s="13">
        <f t="shared" si="6"/>
        <v>-22.488038277511961</v>
      </c>
      <c r="H43" s="13">
        <f t="shared" si="6"/>
        <v>28.317734581233516</v>
      </c>
      <c r="I43" s="13" t="s">
        <v>63</v>
      </c>
      <c r="J43" s="13">
        <f t="shared" si="6"/>
        <v>12.897800776196641</v>
      </c>
    </row>
    <row r="44" spans="1:31" ht="33.75" customHeight="1">
      <c r="A44" s="280" t="s">
        <v>125</v>
      </c>
      <c r="B44" s="281"/>
      <c r="C44" s="16" t="s">
        <v>63</v>
      </c>
      <c r="D44" s="16">
        <f t="shared" ref="D44:J44" si="7">((D41/D32)^(1/9)-1)*100</f>
        <v>-18.099433001528631</v>
      </c>
      <c r="E44" s="16">
        <f t="shared" si="7"/>
        <v>8.9956088628074369</v>
      </c>
      <c r="F44" s="16" t="s">
        <v>63</v>
      </c>
      <c r="G44" s="16" t="s">
        <v>63</v>
      </c>
      <c r="H44" s="16">
        <f t="shared" si="7"/>
        <v>30.865558870047536</v>
      </c>
      <c r="I44" s="16" t="s">
        <v>63</v>
      </c>
      <c r="J44" s="16">
        <f t="shared" si="7"/>
        <v>9.7677495593021533</v>
      </c>
    </row>
    <row r="45" spans="1:31" ht="30" customHeight="1">
      <c r="A45" s="133" t="s">
        <v>126</v>
      </c>
      <c r="B45" s="171"/>
      <c r="C45" s="171"/>
      <c r="D45" s="171"/>
      <c r="E45" s="171"/>
      <c r="F45" s="171"/>
      <c r="G45" s="171"/>
      <c r="H45" s="171"/>
      <c r="I45" s="171"/>
      <c r="J45" s="172"/>
    </row>
  </sheetData>
  <mergeCells count="10">
    <mergeCell ref="A29:A41"/>
    <mergeCell ref="A42:B42"/>
    <mergeCell ref="A43:B43"/>
    <mergeCell ref="A44:B44"/>
    <mergeCell ref="A1:K3"/>
    <mergeCell ref="A7:A19"/>
    <mergeCell ref="A20:B20"/>
    <mergeCell ref="A21:B21"/>
    <mergeCell ref="A22:B22"/>
    <mergeCell ref="A25:J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CD1F-7E80-4B34-8AAE-97B940DB1C25}">
  <sheetPr>
    <tabColor rgb="FF00B050"/>
  </sheetPr>
  <dimension ref="A1:AL97"/>
  <sheetViews>
    <sheetView showGridLines="0" topLeftCell="O21" zoomScaleNormal="100" workbookViewId="0">
      <selection activeCell="B6" sqref="A6:XFD8"/>
    </sheetView>
  </sheetViews>
  <sheetFormatPr defaultRowHeight="15"/>
  <cols>
    <col min="1" max="1" width="10.28515625" customWidth="1"/>
    <col min="2" max="2" width="11.42578125" customWidth="1"/>
    <col min="3" max="3" width="9" customWidth="1"/>
    <col min="4" max="4" width="10.85546875" customWidth="1"/>
    <col min="5" max="5" width="10.140625" customWidth="1"/>
    <col min="6" max="6" width="13.140625" customWidth="1"/>
    <col min="7" max="7" width="9.85546875" customWidth="1"/>
    <col min="8" max="8" width="10.42578125" customWidth="1"/>
    <col min="9" max="9" width="11.7109375" customWidth="1"/>
    <col min="10" max="10" width="9.85546875" customWidth="1"/>
    <col min="11" max="11" width="11.42578125" customWidth="1"/>
    <col min="12" max="12" width="9.5703125" customWidth="1"/>
    <col min="13" max="13" width="10.7109375" customWidth="1"/>
    <col min="14" max="14" width="11.140625" customWidth="1"/>
    <col min="15" max="15" width="12" customWidth="1"/>
    <col min="16" max="16" width="14.28515625" customWidth="1"/>
    <col min="18" max="18" width="10.85546875" customWidth="1"/>
    <col min="19" max="19" width="9.42578125" customWidth="1"/>
    <col min="20" max="20" width="11.5703125" customWidth="1"/>
    <col min="21" max="21" width="9.5703125" customWidth="1"/>
    <col min="22" max="22" width="14.28515625" customWidth="1"/>
    <col min="23" max="23" width="13.28515625" customWidth="1"/>
    <col min="24" max="24" width="19.5703125" customWidth="1"/>
    <col min="25" max="25" width="11.5703125" customWidth="1"/>
    <col min="26" max="26" width="14.5703125" customWidth="1"/>
    <col min="27" max="27" width="12.85546875" customWidth="1"/>
    <col min="28" max="28" width="11.85546875" customWidth="1"/>
    <col min="29" max="30" width="12" customWidth="1"/>
    <col min="31" max="36" width="10.7109375" customWidth="1"/>
  </cols>
  <sheetData>
    <row r="1" spans="1:34" ht="18" customHeight="1">
      <c r="A1" s="231" t="s">
        <v>160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3"/>
      <c r="N1" s="205"/>
      <c r="O1" s="231" t="s">
        <v>159</v>
      </c>
      <c r="P1" s="232"/>
      <c r="Q1" s="232"/>
      <c r="R1" s="232"/>
      <c r="S1" s="232"/>
      <c r="T1" s="232"/>
      <c r="U1" s="232"/>
      <c r="V1" s="232"/>
      <c r="W1" s="233"/>
      <c r="X1" s="182"/>
      <c r="Y1" s="231" t="s">
        <v>158</v>
      </c>
      <c r="Z1" s="232"/>
      <c r="AA1" s="232"/>
      <c r="AB1" s="232"/>
      <c r="AC1" s="232"/>
      <c r="AD1" s="233"/>
      <c r="AE1" s="182"/>
      <c r="AF1" s="182"/>
      <c r="AG1" s="182"/>
      <c r="AH1" s="182"/>
    </row>
    <row r="2" spans="1:34" ht="17.25" customHeight="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205"/>
      <c r="O2" s="300"/>
      <c r="P2" s="301"/>
      <c r="Q2" s="301"/>
      <c r="R2" s="301"/>
      <c r="S2" s="301"/>
      <c r="T2" s="301"/>
      <c r="U2" s="301"/>
      <c r="V2" s="301"/>
      <c r="W2" s="302"/>
      <c r="X2" s="182"/>
      <c r="Y2" s="300"/>
      <c r="Z2" s="301"/>
      <c r="AA2" s="301"/>
      <c r="AB2" s="301"/>
      <c r="AC2" s="301"/>
      <c r="AD2" s="302"/>
      <c r="AE2" s="182"/>
      <c r="AF2" s="182"/>
      <c r="AG2" s="182"/>
      <c r="AH2" s="182"/>
    </row>
    <row r="3" spans="1:34" ht="15" customHeight="1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119" t="s">
        <v>128</v>
      </c>
      <c r="N3" s="139"/>
      <c r="O3" s="204"/>
      <c r="P3" s="203"/>
      <c r="Q3" s="203"/>
      <c r="R3" s="203"/>
      <c r="S3" s="203"/>
      <c r="T3" s="203"/>
      <c r="U3" s="203"/>
      <c r="V3" s="143"/>
      <c r="W3" s="119" t="s">
        <v>128</v>
      </c>
      <c r="X3" s="139"/>
      <c r="Y3" s="202"/>
      <c r="Z3" s="155"/>
      <c r="AA3" s="155"/>
      <c r="AB3" s="155"/>
      <c r="AC3" s="43"/>
      <c r="AD3" s="119" t="s">
        <v>128</v>
      </c>
      <c r="AF3" s="139"/>
      <c r="AG3" s="159"/>
      <c r="AH3" s="139"/>
    </row>
    <row r="4" spans="1:34" ht="55.5" customHeight="1">
      <c r="A4" s="2" t="s">
        <v>106</v>
      </c>
      <c r="B4" s="1" t="s">
        <v>1</v>
      </c>
      <c r="C4" s="2" t="s">
        <v>107</v>
      </c>
      <c r="D4" s="2" t="s">
        <v>108</v>
      </c>
      <c r="E4" s="2" t="s">
        <v>109</v>
      </c>
      <c r="F4" s="2" t="s">
        <v>157</v>
      </c>
      <c r="G4" s="2" t="s">
        <v>156</v>
      </c>
      <c r="H4" s="2" t="s">
        <v>155</v>
      </c>
      <c r="I4" s="2" t="s">
        <v>154</v>
      </c>
      <c r="J4" s="2" t="s">
        <v>153</v>
      </c>
      <c r="K4" s="2" t="s">
        <v>152</v>
      </c>
      <c r="L4" s="2" t="s">
        <v>147</v>
      </c>
      <c r="M4" s="1" t="s">
        <v>42</v>
      </c>
      <c r="N4" s="162"/>
      <c r="O4" s="2" t="s">
        <v>106</v>
      </c>
      <c r="P4" s="1" t="s">
        <v>1</v>
      </c>
      <c r="Q4" s="2" t="s">
        <v>151</v>
      </c>
      <c r="R4" s="2" t="s">
        <v>150</v>
      </c>
      <c r="S4" s="2" t="s">
        <v>149</v>
      </c>
      <c r="T4" s="2" t="s">
        <v>148</v>
      </c>
      <c r="U4" s="2" t="s">
        <v>121</v>
      </c>
      <c r="V4" s="2" t="s">
        <v>147</v>
      </c>
      <c r="W4" s="2" t="s">
        <v>42</v>
      </c>
      <c r="X4" s="162"/>
      <c r="Y4" s="2" t="s">
        <v>106</v>
      </c>
      <c r="Z4" s="1" t="s">
        <v>1</v>
      </c>
      <c r="AA4" s="1" t="s">
        <v>146</v>
      </c>
      <c r="AB4" s="1" t="s">
        <v>145</v>
      </c>
      <c r="AC4" s="1" t="s">
        <v>121</v>
      </c>
      <c r="AD4" s="1" t="s">
        <v>42</v>
      </c>
      <c r="AF4" s="162"/>
      <c r="AG4" s="162"/>
      <c r="AH4" s="162"/>
    </row>
    <row r="5" spans="1:34" ht="15" customHeight="1">
      <c r="A5" s="4">
        <v>1</v>
      </c>
      <c r="B5" s="201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 t="s">
        <v>144</v>
      </c>
      <c r="N5" s="198"/>
      <c r="O5" s="4">
        <v>1</v>
      </c>
      <c r="P5" s="4">
        <v>2</v>
      </c>
      <c r="Q5" s="4">
        <v>3</v>
      </c>
      <c r="R5" s="4">
        <v>4</v>
      </c>
      <c r="S5" s="4">
        <v>5</v>
      </c>
      <c r="T5" s="4">
        <v>6</v>
      </c>
      <c r="U5" s="4">
        <v>7</v>
      </c>
      <c r="V5" s="4">
        <v>8</v>
      </c>
      <c r="W5" s="4" t="s">
        <v>143</v>
      </c>
      <c r="X5" s="198"/>
      <c r="Y5" s="4">
        <v>1</v>
      </c>
      <c r="Z5" s="201">
        <v>2</v>
      </c>
      <c r="AA5" s="200">
        <v>3</v>
      </c>
      <c r="AB5" s="200">
        <v>4</v>
      </c>
      <c r="AC5" s="200">
        <v>5</v>
      </c>
      <c r="AD5" s="200" t="s">
        <v>142</v>
      </c>
      <c r="AF5" s="198"/>
      <c r="AG5" s="198"/>
      <c r="AH5" s="198"/>
    </row>
    <row r="6" spans="1:34" ht="15" hidden="1" customHeight="1">
      <c r="A6" s="276" t="s">
        <v>141</v>
      </c>
      <c r="B6" s="197" t="s">
        <v>11</v>
      </c>
      <c r="C6" s="199">
        <v>223.68</v>
      </c>
      <c r="D6" s="199">
        <v>4.76</v>
      </c>
      <c r="E6" s="199">
        <v>0</v>
      </c>
      <c r="F6" s="199">
        <v>186.29999999999998</v>
      </c>
      <c r="G6" s="199">
        <v>0</v>
      </c>
      <c r="H6" s="199">
        <v>13295.91</v>
      </c>
      <c r="I6" s="199">
        <v>1068.54</v>
      </c>
      <c r="J6" s="199" t="s">
        <v>140</v>
      </c>
      <c r="K6" s="199">
        <v>149.67000000000078</v>
      </c>
      <c r="L6" s="199">
        <v>420.84</v>
      </c>
      <c r="M6" s="199">
        <f t="shared" ref="M6:M18" si="0">SUM(C6:L6)</f>
        <v>15349.699999999999</v>
      </c>
      <c r="N6" s="198"/>
      <c r="O6" s="298" t="s">
        <v>139</v>
      </c>
      <c r="P6" s="123" t="s">
        <v>11</v>
      </c>
      <c r="Q6" s="124">
        <v>962.25</v>
      </c>
      <c r="R6" s="125">
        <v>8140.82</v>
      </c>
      <c r="S6" s="124">
        <v>187.36</v>
      </c>
      <c r="T6" s="125">
        <v>0.19</v>
      </c>
      <c r="U6" s="124">
        <v>163.21999999999912</v>
      </c>
      <c r="V6" s="125">
        <v>1767.66</v>
      </c>
      <c r="W6" s="124">
        <f t="shared" ref="W6:W18" si="1">SUM(Q6:V6)</f>
        <v>11221.5</v>
      </c>
      <c r="X6" s="198"/>
      <c r="Y6" s="276" t="s">
        <v>138</v>
      </c>
      <c r="Z6" s="123" t="s">
        <v>11</v>
      </c>
      <c r="AA6" s="127">
        <v>8045</v>
      </c>
      <c r="AB6" s="195">
        <v>61</v>
      </c>
      <c r="AC6" s="195">
        <v>123</v>
      </c>
      <c r="AD6" s="195">
        <f t="shared" ref="AD6:AD18" si="2">SUM(AA6:AC6)</f>
        <v>8229</v>
      </c>
      <c r="AF6" s="193"/>
      <c r="AG6" s="198"/>
      <c r="AH6" s="198"/>
    </row>
    <row r="7" spans="1:34" ht="14.25" hidden="1" customHeight="1">
      <c r="A7" s="277"/>
      <c r="B7" s="197" t="s">
        <v>12</v>
      </c>
      <c r="C7" s="146">
        <v>214.77599999999998</v>
      </c>
      <c r="D7" s="146">
        <v>3.73</v>
      </c>
      <c r="E7" s="146">
        <v>0</v>
      </c>
      <c r="F7" s="146">
        <v>144.77699999999999</v>
      </c>
      <c r="G7" s="146">
        <v>0</v>
      </c>
      <c r="H7" s="146">
        <v>13568.03</v>
      </c>
      <c r="I7" s="146">
        <v>1167.5830000000001</v>
      </c>
      <c r="J7" s="146">
        <v>58.579000000000001</v>
      </c>
      <c r="K7" s="146">
        <v>44.752000000000073</v>
      </c>
      <c r="L7" s="146">
        <v>398.47300000000001</v>
      </c>
      <c r="M7" s="146">
        <f t="shared" si="0"/>
        <v>15600.7</v>
      </c>
      <c r="N7" s="164"/>
      <c r="O7" s="298"/>
      <c r="P7" s="123" t="s">
        <v>12</v>
      </c>
      <c r="Q7" s="127">
        <v>897.95500000000004</v>
      </c>
      <c r="R7" s="125">
        <v>9412.2080000000005</v>
      </c>
      <c r="S7" s="127">
        <v>342.005</v>
      </c>
      <c r="T7" s="125">
        <v>0</v>
      </c>
      <c r="U7" s="127">
        <v>203.07100000000082</v>
      </c>
      <c r="V7" s="125">
        <v>1434.1610000000001</v>
      </c>
      <c r="W7" s="127">
        <f t="shared" si="1"/>
        <v>12289.400000000001</v>
      </c>
      <c r="X7" s="191"/>
      <c r="Y7" s="277"/>
      <c r="Z7" s="123" t="s">
        <v>12</v>
      </c>
      <c r="AA7" s="127">
        <v>7349.0439999999999</v>
      </c>
      <c r="AB7" s="195">
        <v>37.177</v>
      </c>
      <c r="AC7" s="195">
        <v>115.282</v>
      </c>
      <c r="AD7" s="195">
        <f t="shared" si="2"/>
        <v>7501.5029999999997</v>
      </c>
      <c r="AF7" s="193"/>
      <c r="AG7" s="191"/>
      <c r="AH7" s="191"/>
    </row>
    <row r="8" spans="1:34" hidden="1">
      <c r="A8" s="277"/>
      <c r="B8" s="197" t="s">
        <v>13</v>
      </c>
      <c r="C8" s="146">
        <v>194.965</v>
      </c>
      <c r="D8" s="146">
        <v>3.95</v>
      </c>
      <c r="E8" s="146">
        <v>2.5670000000000002</v>
      </c>
      <c r="F8" s="146">
        <v>134.745</v>
      </c>
      <c r="G8" s="146">
        <v>0</v>
      </c>
      <c r="H8" s="146">
        <v>14411.6</v>
      </c>
      <c r="I8" s="146">
        <v>1073.5999999999999</v>
      </c>
      <c r="J8" s="146">
        <v>57.773000000000003</v>
      </c>
      <c r="K8" s="146">
        <v>45.948270000001223</v>
      </c>
      <c r="L8" s="146">
        <v>368.50055600000002</v>
      </c>
      <c r="M8" s="146">
        <f t="shared" si="0"/>
        <v>16293.648826000002</v>
      </c>
      <c r="N8" s="164"/>
      <c r="O8" s="298"/>
      <c r="P8" s="123" t="s">
        <v>13</v>
      </c>
      <c r="Q8" s="127">
        <v>515.89700000000005</v>
      </c>
      <c r="R8" s="125">
        <v>9463.9439999999995</v>
      </c>
      <c r="S8" s="127">
        <v>215.10900000000001</v>
      </c>
      <c r="T8" s="125">
        <v>0</v>
      </c>
      <c r="U8" s="127">
        <v>240.27264999999898</v>
      </c>
      <c r="V8" s="125">
        <v>869.98</v>
      </c>
      <c r="W8" s="127">
        <f t="shared" si="1"/>
        <v>11305.202649999999</v>
      </c>
      <c r="X8" s="192"/>
      <c r="Y8" s="277"/>
      <c r="Z8" s="123" t="s">
        <v>13</v>
      </c>
      <c r="AA8" s="127">
        <v>7008.8578399999997</v>
      </c>
      <c r="AB8" s="195">
        <v>107.30306</v>
      </c>
      <c r="AC8" s="195">
        <v>48.609139999999996</v>
      </c>
      <c r="AD8" s="195">
        <f t="shared" si="2"/>
        <v>7164.7700399999994</v>
      </c>
      <c r="AF8" s="193"/>
      <c r="AG8" s="192"/>
      <c r="AH8" s="191"/>
    </row>
    <row r="9" spans="1:34">
      <c r="A9" s="277"/>
      <c r="B9" s="197" t="s">
        <v>14</v>
      </c>
      <c r="C9" s="146">
        <v>164.59068000000011</v>
      </c>
      <c r="D9" s="146">
        <v>6.0943699999999996</v>
      </c>
      <c r="E9" s="146">
        <v>3.0830400000000004</v>
      </c>
      <c r="F9" s="146">
        <v>207.91742000000002</v>
      </c>
      <c r="G9" s="146">
        <v>0</v>
      </c>
      <c r="H9" s="146">
        <v>16040.388420000119</v>
      </c>
      <c r="I9" s="146">
        <v>1050.9847299999851</v>
      </c>
      <c r="J9" s="146">
        <v>45.18673000000004</v>
      </c>
      <c r="K9" s="146">
        <v>52.682310000000022</v>
      </c>
      <c r="L9" s="146">
        <v>429.17467500000004</v>
      </c>
      <c r="M9" s="146">
        <f t="shared" si="0"/>
        <v>18000.102375000104</v>
      </c>
      <c r="N9" s="164"/>
      <c r="O9" s="298"/>
      <c r="P9" s="123" t="s">
        <v>14</v>
      </c>
      <c r="Q9" s="127">
        <v>301.48500000000001</v>
      </c>
      <c r="R9" s="125">
        <v>9530.06</v>
      </c>
      <c r="S9" s="127">
        <v>199.244</v>
      </c>
      <c r="T9" s="125">
        <v>0</v>
      </c>
      <c r="U9" s="127">
        <v>207.53370999999848</v>
      </c>
      <c r="V9" s="125">
        <v>843.70600000000002</v>
      </c>
      <c r="W9" s="127">
        <f t="shared" si="1"/>
        <v>11082.028709999999</v>
      </c>
      <c r="X9" s="192"/>
      <c r="Y9" s="277"/>
      <c r="Z9" s="123" t="s">
        <v>14</v>
      </c>
      <c r="AA9" s="127">
        <v>6917.3442000000005</v>
      </c>
      <c r="AB9" s="195">
        <v>60.109000000000002</v>
      </c>
      <c r="AC9" s="195">
        <v>109.26499000000095</v>
      </c>
      <c r="AD9" s="195">
        <f t="shared" si="2"/>
        <v>7086.7181900000014</v>
      </c>
      <c r="AF9" s="193"/>
      <c r="AG9" s="192"/>
      <c r="AH9" s="191"/>
    </row>
    <row r="10" spans="1:34">
      <c r="A10" s="277"/>
      <c r="B10" s="197" t="s">
        <v>15</v>
      </c>
      <c r="C10" s="146">
        <v>171.8308100000001</v>
      </c>
      <c r="D10" s="146">
        <v>7.1307400000000003</v>
      </c>
      <c r="E10" s="146">
        <v>2.6822400000000002</v>
      </c>
      <c r="F10" s="146">
        <v>201.65658000000013</v>
      </c>
      <c r="G10" s="146">
        <v>0</v>
      </c>
      <c r="H10" s="146">
        <v>17181.715029999978</v>
      </c>
      <c r="I10" s="146">
        <v>1464.3676699999851</v>
      </c>
      <c r="J10" s="146">
        <v>44.918880000000009</v>
      </c>
      <c r="K10" s="146">
        <v>59.873619999999988</v>
      </c>
      <c r="L10" s="146">
        <v>489.04669199999995</v>
      </c>
      <c r="M10" s="146">
        <f t="shared" si="0"/>
        <v>19623.222261999963</v>
      </c>
      <c r="N10" s="164"/>
      <c r="O10" s="298"/>
      <c r="P10" s="123" t="s">
        <v>15</v>
      </c>
      <c r="Q10" s="127">
        <v>315.887</v>
      </c>
      <c r="R10" s="125">
        <v>10350.227999999999</v>
      </c>
      <c r="S10" s="127">
        <v>50.298000000000002</v>
      </c>
      <c r="T10" s="125">
        <v>0</v>
      </c>
      <c r="U10" s="127">
        <v>37.071000000000595</v>
      </c>
      <c r="V10" s="125">
        <v>2517.3580000000002</v>
      </c>
      <c r="W10" s="127">
        <f t="shared" si="1"/>
        <v>13270.842000000001</v>
      </c>
      <c r="X10" s="192"/>
      <c r="Y10" s="277"/>
      <c r="Z10" s="123" t="s">
        <v>15</v>
      </c>
      <c r="AA10" s="127">
        <v>6648.9370799999997</v>
      </c>
      <c r="AB10" s="195">
        <v>63.939570000000003</v>
      </c>
      <c r="AC10" s="195">
        <v>113.42994</v>
      </c>
      <c r="AD10" s="195">
        <f t="shared" si="2"/>
        <v>6826.3065900000001</v>
      </c>
      <c r="AE10" s="9"/>
      <c r="AF10" s="193"/>
      <c r="AG10" s="192"/>
      <c r="AH10" s="191"/>
    </row>
    <row r="11" spans="1:34">
      <c r="A11" s="277"/>
      <c r="B11" s="197" t="s">
        <v>16</v>
      </c>
      <c r="C11" s="146">
        <v>168.06771999999998</v>
      </c>
      <c r="D11" s="146">
        <v>7.7522600000000015</v>
      </c>
      <c r="E11" s="146">
        <v>2.1896299999999997</v>
      </c>
      <c r="F11" s="146">
        <v>220.03120000000004</v>
      </c>
      <c r="G11" s="146">
        <v>0</v>
      </c>
      <c r="H11" s="146">
        <v>18871.361139999932</v>
      </c>
      <c r="I11" s="146">
        <v>1775.9146399999845</v>
      </c>
      <c r="J11" s="146">
        <v>67.027480000000054</v>
      </c>
      <c r="K11" s="146">
        <v>66.559969999999993</v>
      </c>
      <c r="L11" s="146">
        <v>429.30619799999999</v>
      </c>
      <c r="M11" s="146">
        <f t="shared" si="0"/>
        <v>21608.210237999912</v>
      </c>
      <c r="N11" s="164"/>
      <c r="O11" s="298"/>
      <c r="P11" s="123" t="s">
        <v>16</v>
      </c>
      <c r="Q11" s="127">
        <v>349.34514000000001</v>
      </c>
      <c r="R11" s="125">
        <v>10209.797870000002</v>
      </c>
      <c r="S11" s="127">
        <v>60.203230000000005</v>
      </c>
      <c r="T11" s="125">
        <v>0</v>
      </c>
      <c r="U11" s="127">
        <v>198.68235000000001</v>
      </c>
      <c r="V11" s="125">
        <v>2422.752</v>
      </c>
      <c r="W11" s="127">
        <f t="shared" si="1"/>
        <v>13240.78059</v>
      </c>
      <c r="X11" s="192"/>
      <c r="Y11" s="277"/>
      <c r="Z11" s="123" t="s">
        <v>16</v>
      </c>
      <c r="AA11" s="127">
        <v>5197.2352999999866</v>
      </c>
      <c r="AB11" s="195">
        <v>83.997600000000233</v>
      </c>
      <c r="AC11" s="195">
        <v>115.58049000000041</v>
      </c>
      <c r="AD11" s="195">
        <f t="shared" si="2"/>
        <v>5396.8133899999875</v>
      </c>
      <c r="AE11" s="9"/>
      <c r="AF11" s="193"/>
      <c r="AG11" s="192"/>
      <c r="AH11" s="191"/>
    </row>
    <row r="12" spans="1:34">
      <c r="A12" s="277"/>
      <c r="B12" s="197" t="s">
        <v>17</v>
      </c>
      <c r="C12" s="146">
        <v>185.09082000000001</v>
      </c>
      <c r="D12" s="146">
        <v>7.4636500000000012</v>
      </c>
      <c r="E12" s="146">
        <v>1.2515400000000001</v>
      </c>
      <c r="F12" s="146">
        <v>204.57236000000006</v>
      </c>
      <c r="G12" s="146">
        <v>0</v>
      </c>
      <c r="H12" s="146">
        <v>20351.779419999897</v>
      </c>
      <c r="I12" s="146">
        <v>2085.8151399999952</v>
      </c>
      <c r="J12" s="146">
        <v>74.252530000000036</v>
      </c>
      <c r="K12" s="146">
        <v>67.13084000000002</v>
      </c>
      <c r="L12" s="146">
        <v>364.46473899999995</v>
      </c>
      <c r="M12" s="146">
        <f t="shared" si="0"/>
        <v>23341.821038999893</v>
      </c>
      <c r="N12" s="164"/>
      <c r="O12" s="298"/>
      <c r="P12" s="123" t="s">
        <v>17</v>
      </c>
      <c r="Q12" s="127">
        <v>367.74243999999999</v>
      </c>
      <c r="R12" s="125">
        <v>10010.946510000002</v>
      </c>
      <c r="S12" s="127">
        <v>66.534950000000009</v>
      </c>
      <c r="T12" s="125">
        <v>0</v>
      </c>
      <c r="U12" s="127">
        <v>404.89708999999999</v>
      </c>
      <c r="V12" s="125">
        <v>2038.4859999999999</v>
      </c>
      <c r="W12" s="127">
        <f t="shared" si="1"/>
        <v>12888.60699</v>
      </c>
      <c r="X12" s="192"/>
      <c r="Y12" s="277"/>
      <c r="Z12" s="123" t="s">
        <v>17</v>
      </c>
      <c r="AA12" s="127">
        <v>3633.587169999977</v>
      </c>
      <c r="AB12" s="195">
        <v>96.990990000000224</v>
      </c>
      <c r="AC12" s="195">
        <v>114.53994999999991</v>
      </c>
      <c r="AD12" s="195">
        <f t="shared" si="2"/>
        <v>3845.1181099999772</v>
      </c>
      <c r="AE12" s="9"/>
      <c r="AF12" s="193"/>
      <c r="AG12" s="192"/>
      <c r="AH12" s="191"/>
    </row>
    <row r="13" spans="1:34">
      <c r="A13" s="277"/>
      <c r="B13" s="197" t="s">
        <v>18</v>
      </c>
      <c r="C13" s="146">
        <v>181.11423124800001</v>
      </c>
      <c r="D13" s="146">
        <v>21.983344999999993</v>
      </c>
      <c r="E13" s="146">
        <v>1.7697001999999999</v>
      </c>
      <c r="F13" s="146">
        <v>204.2334000000001</v>
      </c>
      <c r="G13" s="146">
        <v>0.34881999999999996</v>
      </c>
      <c r="H13" s="146">
        <v>21728.020387234228</v>
      </c>
      <c r="I13" s="146">
        <v>2364.3894175120195</v>
      </c>
      <c r="J13" s="146">
        <v>1.1089999999999999E-2</v>
      </c>
      <c r="K13" s="146">
        <v>88.934721085000291</v>
      </c>
      <c r="L13" s="146">
        <v>315.98422600000004</v>
      </c>
      <c r="M13" s="146">
        <f t="shared" si="0"/>
        <v>24906.789338279246</v>
      </c>
      <c r="N13" s="164"/>
      <c r="O13" s="298"/>
      <c r="P13" s="123" t="s">
        <v>18</v>
      </c>
      <c r="Q13" s="127">
        <v>351.61021000000005</v>
      </c>
      <c r="R13" s="125">
        <v>10601.626171000005</v>
      </c>
      <c r="S13" s="127">
        <v>5.2588299999999961</v>
      </c>
      <c r="T13" s="125">
        <v>0</v>
      </c>
      <c r="U13" s="127">
        <v>461.6554325210825</v>
      </c>
      <c r="V13" s="125">
        <v>2711.0810000000001</v>
      </c>
      <c r="W13" s="127">
        <f t="shared" si="1"/>
        <v>14131.231643521089</v>
      </c>
      <c r="X13" s="192"/>
      <c r="Y13" s="277"/>
      <c r="Z13" s="123" t="s">
        <v>18</v>
      </c>
      <c r="AA13" s="127">
        <v>3231.2114625681384</v>
      </c>
      <c r="AB13" s="195">
        <v>97.295050879377271</v>
      </c>
      <c r="AC13" s="195">
        <v>130.95175166381398</v>
      </c>
      <c r="AD13" s="195">
        <f t="shared" si="2"/>
        <v>3459.4582651113296</v>
      </c>
      <c r="AE13" s="9"/>
      <c r="AF13" s="193"/>
      <c r="AG13" s="192"/>
      <c r="AH13" s="191"/>
    </row>
    <row r="14" spans="1:34">
      <c r="A14" s="277"/>
      <c r="B14" s="197" t="s">
        <v>19</v>
      </c>
      <c r="C14" s="146">
        <v>172.79335091600007</v>
      </c>
      <c r="D14" s="146">
        <v>25.702846000000001</v>
      </c>
      <c r="E14" s="146">
        <v>1.4852289999999999</v>
      </c>
      <c r="F14" s="146">
        <v>153.39610500000003</v>
      </c>
      <c r="G14" s="146">
        <v>6.6409999999999997E-2</v>
      </c>
      <c r="H14" s="146">
        <v>23075.968025541762</v>
      </c>
      <c r="I14" s="146">
        <v>2614.4304898750202</v>
      </c>
      <c r="J14" s="146">
        <v>-1.2000000000000031E-4</v>
      </c>
      <c r="K14" s="146">
        <v>81.901887673999994</v>
      </c>
      <c r="L14" s="146">
        <v>204.035775</v>
      </c>
      <c r="M14" s="146">
        <f t="shared" si="0"/>
        <v>26329.779999006783</v>
      </c>
      <c r="N14" s="164"/>
      <c r="O14" s="298"/>
      <c r="P14" s="123" t="s">
        <v>19</v>
      </c>
      <c r="Q14" s="127">
        <v>149.65447</v>
      </c>
      <c r="R14" s="125">
        <v>10874.489390272725</v>
      </c>
      <c r="S14" s="127">
        <v>0.41226000000000002</v>
      </c>
      <c r="T14" s="125">
        <v>0</v>
      </c>
      <c r="U14" s="127">
        <v>879.63818027272737</v>
      </c>
      <c r="V14" s="125">
        <v>2363.5844820000002</v>
      </c>
      <c r="W14" s="127">
        <f t="shared" si="1"/>
        <v>14267.778782545452</v>
      </c>
      <c r="X14" s="192"/>
      <c r="Y14" s="277"/>
      <c r="Z14" s="123" t="s">
        <v>19</v>
      </c>
      <c r="AA14" s="127">
        <v>2173.711069097295</v>
      </c>
      <c r="AB14" s="195">
        <v>86.515898994552416</v>
      </c>
      <c r="AC14" s="195">
        <v>136.59753420544763</v>
      </c>
      <c r="AD14" s="195">
        <f t="shared" si="2"/>
        <v>2396.8245022972951</v>
      </c>
      <c r="AE14" s="9"/>
      <c r="AF14" s="193"/>
      <c r="AG14" s="192"/>
      <c r="AH14" s="191"/>
    </row>
    <row r="15" spans="1:34">
      <c r="A15" s="277"/>
      <c r="B15" s="197" t="s">
        <v>20</v>
      </c>
      <c r="C15" s="146">
        <v>119.00916700199988</v>
      </c>
      <c r="D15" s="146">
        <v>28.108950000000011</v>
      </c>
      <c r="E15" s="146">
        <v>0.35079599999999994</v>
      </c>
      <c r="F15" s="146">
        <v>214.97831799999992</v>
      </c>
      <c r="G15" s="146">
        <v>1.5026300000000001</v>
      </c>
      <c r="H15" s="146">
        <v>25128.085119199397</v>
      </c>
      <c r="I15" s="146">
        <v>1885.962926851138</v>
      </c>
      <c r="J15" s="146">
        <v>0.87567899999999999</v>
      </c>
      <c r="K15" s="146">
        <v>115.37814935400004</v>
      </c>
      <c r="L15" s="146">
        <v>64.174642999999989</v>
      </c>
      <c r="M15" s="146">
        <f t="shared" si="0"/>
        <v>27558.426378406533</v>
      </c>
      <c r="N15" s="164"/>
      <c r="O15" s="298"/>
      <c r="P15" s="123" t="s">
        <v>20</v>
      </c>
      <c r="Q15" s="127">
        <v>65.662739999999999</v>
      </c>
      <c r="R15" s="125">
        <v>11339.352769626274</v>
      </c>
      <c r="S15" s="127">
        <v>70.217870000000005</v>
      </c>
      <c r="T15" s="125">
        <v>0</v>
      </c>
      <c r="U15" s="127">
        <v>885.19939572727242</v>
      </c>
      <c r="V15" s="125">
        <v>1739.9226769999998</v>
      </c>
      <c r="W15" s="127">
        <f t="shared" si="1"/>
        <v>14100.355452353546</v>
      </c>
      <c r="X15" s="192"/>
      <c r="Y15" s="277"/>
      <c r="Z15" s="123" t="s">
        <v>20</v>
      </c>
      <c r="AA15" s="127">
        <v>1586.6073782801873</v>
      </c>
      <c r="AB15" s="195">
        <v>68.614351167315064</v>
      </c>
      <c r="AC15" s="195">
        <v>142.64951962256887</v>
      </c>
      <c r="AD15" s="195">
        <f t="shared" si="2"/>
        <v>1797.8712490700714</v>
      </c>
      <c r="AE15" s="9"/>
      <c r="AF15" s="193"/>
      <c r="AG15" s="192"/>
      <c r="AH15" s="191"/>
    </row>
    <row r="16" spans="1:34">
      <c r="A16" s="277"/>
      <c r="B16" s="197" t="s">
        <v>21</v>
      </c>
      <c r="C16" s="146">
        <v>122.98970608400005</v>
      </c>
      <c r="D16" s="146">
        <v>29.567797999999968</v>
      </c>
      <c r="E16" s="146">
        <v>0.40628999999999998</v>
      </c>
      <c r="F16" s="146">
        <v>180.02755200000001</v>
      </c>
      <c r="G16" s="146">
        <v>3.4780899999999999</v>
      </c>
      <c r="H16" s="146">
        <v>25501.59364544263</v>
      </c>
      <c r="I16" s="146">
        <v>2238.8282922660255</v>
      </c>
      <c r="J16" s="146">
        <v>2.458631</v>
      </c>
      <c r="K16" s="146">
        <v>174.07406899999995</v>
      </c>
      <c r="L16" s="146">
        <v>6.4132999999999996E-2</v>
      </c>
      <c r="M16" s="146">
        <f t="shared" si="0"/>
        <v>28253.488206792656</v>
      </c>
      <c r="N16" s="164"/>
      <c r="O16" s="298"/>
      <c r="P16" s="123" t="s">
        <v>21</v>
      </c>
      <c r="Q16" s="127">
        <v>0</v>
      </c>
      <c r="R16" s="125">
        <v>11903.706670979998</v>
      </c>
      <c r="S16" s="127">
        <v>6.0684400000000007</v>
      </c>
      <c r="T16" s="125">
        <v>0</v>
      </c>
      <c r="U16" s="127">
        <v>799.4839300000001</v>
      </c>
      <c r="V16" s="125">
        <v>536.33188300000006</v>
      </c>
      <c r="W16" s="127">
        <f t="shared" si="1"/>
        <v>13245.590923979998</v>
      </c>
      <c r="X16" s="192"/>
      <c r="Y16" s="277"/>
      <c r="Z16" s="123" t="s">
        <v>21</v>
      </c>
      <c r="AA16" s="127">
        <v>1291.7534096887184</v>
      </c>
      <c r="AB16" s="195">
        <v>63.755420459922078</v>
      </c>
      <c r="AC16" s="195">
        <v>137.86242458754856</v>
      </c>
      <c r="AD16" s="195">
        <f t="shared" si="2"/>
        <v>1493.371254736189</v>
      </c>
      <c r="AE16" s="9"/>
      <c r="AF16" s="193"/>
      <c r="AG16" s="192"/>
      <c r="AH16" s="191"/>
    </row>
    <row r="17" spans="1:38">
      <c r="A17" s="277"/>
      <c r="B17" s="197" t="s">
        <v>22</v>
      </c>
      <c r="C17" s="146">
        <v>108.43221184000008</v>
      </c>
      <c r="D17" s="146">
        <v>21.708040999999994</v>
      </c>
      <c r="E17" s="146">
        <v>0.61077800000000004</v>
      </c>
      <c r="F17" s="146">
        <v>228.53195900000003</v>
      </c>
      <c r="G17" s="146">
        <v>4.8989199999999995</v>
      </c>
      <c r="H17" s="146">
        <v>25381.605079644753</v>
      </c>
      <c r="I17" s="146">
        <v>2606.0632280500131</v>
      </c>
      <c r="J17" s="146">
        <v>1.826708</v>
      </c>
      <c r="K17" s="146">
        <v>150.07540240500001</v>
      </c>
      <c r="L17" s="146">
        <v>7.9537999999999998E-2</v>
      </c>
      <c r="M17" s="146">
        <f t="shared" si="0"/>
        <v>28503.83186593977</v>
      </c>
      <c r="N17" s="164"/>
      <c r="O17" s="298"/>
      <c r="P17" s="123" t="s">
        <v>22</v>
      </c>
      <c r="Q17" s="127">
        <v>0</v>
      </c>
      <c r="R17" s="125">
        <v>10402.408401787998</v>
      </c>
      <c r="S17" s="127">
        <v>19.335149999999999</v>
      </c>
      <c r="T17" s="125">
        <v>0</v>
      </c>
      <c r="U17" s="127">
        <v>713.78893000000028</v>
      </c>
      <c r="V17" s="125">
        <v>990.98698399999989</v>
      </c>
      <c r="W17" s="127">
        <f t="shared" si="1"/>
        <v>12126.519465787998</v>
      </c>
      <c r="X17" s="192"/>
      <c r="Y17" s="277"/>
      <c r="Z17" s="123" t="s">
        <v>22</v>
      </c>
      <c r="AA17" s="127">
        <v>308.24252772762725</v>
      </c>
      <c r="AB17" s="195">
        <v>62.045747206225663</v>
      </c>
      <c r="AC17" s="195">
        <v>119.29230291284036</v>
      </c>
      <c r="AD17" s="195">
        <f t="shared" si="2"/>
        <v>489.58057784669325</v>
      </c>
      <c r="AE17" s="9"/>
      <c r="AF17" s="193"/>
      <c r="AG17" s="192"/>
      <c r="AH17" s="191"/>
    </row>
    <row r="18" spans="1:38">
      <c r="A18" s="277"/>
      <c r="B18" s="197" t="s">
        <v>23</v>
      </c>
      <c r="C18" s="146">
        <v>89.451697569000032</v>
      </c>
      <c r="D18" s="146">
        <v>26.499566999999999</v>
      </c>
      <c r="E18" s="146">
        <v>0.28792800000000002</v>
      </c>
      <c r="F18" s="146">
        <v>375.05504399999978</v>
      </c>
      <c r="G18" s="146">
        <v>4.8815799999999996</v>
      </c>
      <c r="H18" s="146">
        <v>26207.423904155443</v>
      </c>
      <c r="I18" s="146">
        <v>2759.9382716791511</v>
      </c>
      <c r="J18" s="146">
        <v>0.27678581000000002</v>
      </c>
      <c r="K18" s="146">
        <v>185.70552923</v>
      </c>
      <c r="L18" s="146">
        <v>14.096088</v>
      </c>
      <c r="M18" s="146">
        <f t="shared" si="0"/>
        <v>29663.616395443594</v>
      </c>
      <c r="N18" s="164"/>
      <c r="O18" s="237"/>
      <c r="P18" s="123" t="s">
        <v>23</v>
      </c>
      <c r="Q18" s="127">
        <v>0</v>
      </c>
      <c r="R18" s="125">
        <v>10424.31116994</v>
      </c>
      <c r="S18" s="127">
        <v>0</v>
      </c>
      <c r="T18" s="125">
        <v>0</v>
      </c>
      <c r="U18" s="127">
        <v>1037.508529</v>
      </c>
      <c r="V18" s="125">
        <v>2350.2443760000001</v>
      </c>
      <c r="W18" s="127">
        <f t="shared" si="1"/>
        <v>13812.064074940001</v>
      </c>
      <c r="X18" s="192"/>
      <c r="Y18" s="277"/>
      <c r="Z18" s="196" t="s">
        <v>23</v>
      </c>
      <c r="AA18" s="195">
        <v>298.42725554319134</v>
      </c>
      <c r="AB18" s="195">
        <v>62.241971522957122</v>
      </c>
      <c r="AC18" s="195">
        <v>118.40606050583634</v>
      </c>
      <c r="AD18" s="195">
        <f t="shared" si="2"/>
        <v>479.07528757198475</v>
      </c>
      <c r="AE18" s="9"/>
      <c r="AF18" s="193"/>
      <c r="AG18" s="192"/>
      <c r="AH18" s="191"/>
    </row>
    <row r="19" spans="1:38" ht="49.15" customHeight="1">
      <c r="A19" s="298" t="s">
        <v>43</v>
      </c>
      <c r="B19" s="298"/>
      <c r="C19" s="130">
        <f t="shared" ref="C19:M19" si="3">C18/$M$18*100</f>
        <v>0.30155358125093623</v>
      </c>
      <c r="D19" s="130">
        <f t="shared" si="3"/>
        <v>8.9333568256601367E-2</v>
      </c>
      <c r="E19" s="130">
        <f t="shared" si="3"/>
        <v>9.7064361998770471E-4</v>
      </c>
      <c r="F19" s="130">
        <f t="shared" si="3"/>
        <v>1.2643604845753371</v>
      </c>
      <c r="G19" s="130">
        <f t="shared" si="3"/>
        <v>1.6456456067001402E-2</v>
      </c>
      <c r="H19" s="130">
        <f t="shared" si="3"/>
        <v>88.348714987364005</v>
      </c>
      <c r="I19" s="130">
        <f t="shared" si="3"/>
        <v>9.3041193456880205</v>
      </c>
      <c r="J19" s="130">
        <f t="shared" si="3"/>
        <v>9.3308181413280077E-4</v>
      </c>
      <c r="K19" s="130">
        <f t="shared" si="3"/>
        <v>0.62603806209725943</v>
      </c>
      <c r="L19" s="130">
        <f t="shared" si="3"/>
        <v>4.751978926670989E-2</v>
      </c>
      <c r="M19" s="130">
        <f t="shared" si="3"/>
        <v>100</v>
      </c>
      <c r="N19" s="194"/>
      <c r="O19" s="298" t="s">
        <v>43</v>
      </c>
      <c r="P19" s="298"/>
      <c r="Q19" s="130">
        <f t="shared" ref="Q19:W19" si="4">Q18/$W$18*100</f>
        <v>0</v>
      </c>
      <c r="R19" s="130">
        <f t="shared" si="4"/>
        <v>75.472508043554541</v>
      </c>
      <c r="S19" s="130">
        <f t="shared" si="4"/>
        <v>0</v>
      </c>
      <c r="T19" s="130">
        <f t="shared" si="4"/>
        <v>0</v>
      </c>
      <c r="U19" s="130">
        <f t="shared" si="4"/>
        <v>7.511611033447271</v>
      </c>
      <c r="V19" s="130">
        <f t="shared" si="4"/>
        <v>17.015880922998175</v>
      </c>
      <c r="W19" s="130">
        <f t="shared" si="4"/>
        <v>100</v>
      </c>
      <c r="X19" s="192"/>
      <c r="Y19" s="298" t="s">
        <v>43</v>
      </c>
      <c r="Z19" s="298"/>
      <c r="AA19" s="130">
        <f>AA18/$AD$18*100</f>
        <v>62.292350134706197</v>
      </c>
      <c r="AB19" s="130">
        <f>AB18/$AD$18*100</f>
        <v>12.992106488816704</v>
      </c>
      <c r="AC19" s="130">
        <f>AC18/$AD$18*100</f>
        <v>24.715543376477108</v>
      </c>
      <c r="AD19" s="130">
        <f>AD18/$AD$18*100</f>
        <v>100</v>
      </c>
      <c r="AE19" s="9"/>
      <c r="AF19" s="193"/>
      <c r="AG19" s="192"/>
      <c r="AH19" s="191"/>
    </row>
    <row r="20" spans="1:38" ht="32.25" customHeight="1">
      <c r="A20" s="304" t="s">
        <v>24</v>
      </c>
      <c r="B20" s="299"/>
      <c r="C20" s="190">
        <f>((C18-C17)/C17)*100</f>
        <v>-17.504497924479516</v>
      </c>
      <c r="D20" s="190" t="s">
        <v>63</v>
      </c>
      <c r="E20" s="190" t="s">
        <v>63</v>
      </c>
      <c r="F20" s="190">
        <f>((F18-F17)/F17)*100</f>
        <v>64.114921011988415</v>
      </c>
      <c r="G20" s="190">
        <f>((G18-G17)/G17)*100</f>
        <v>-0.35395556571652348</v>
      </c>
      <c r="H20" s="190">
        <f>((H18-H17)/H17)*100</f>
        <v>3.2536115108534687</v>
      </c>
      <c r="I20" s="190">
        <f>((I18-I17)/I17)*100</f>
        <v>5.9045015475037026</v>
      </c>
      <c r="J20" s="190" t="s">
        <v>63</v>
      </c>
      <c r="K20" s="190">
        <f>((K18-K17)/K17)*100</f>
        <v>23.741483450330509</v>
      </c>
      <c r="L20" s="190" t="s">
        <v>63</v>
      </c>
      <c r="M20" s="190">
        <f>((M18-M17)/M17)*100</f>
        <v>4.0688723360373578</v>
      </c>
      <c r="N20" s="132"/>
      <c r="O20" s="279" t="s">
        <v>24</v>
      </c>
      <c r="P20" s="279"/>
      <c r="Q20" s="190" t="s">
        <v>63</v>
      </c>
      <c r="R20" s="190">
        <f>((R18-R17)/R17)*100</f>
        <v>0.21055478025874508</v>
      </c>
      <c r="S20" s="190" t="s">
        <v>63</v>
      </c>
      <c r="T20" s="190" t="s">
        <v>63</v>
      </c>
      <c r="U20" s="190">
        <f>((U18-U17)/U17)*100</f>
        <v>45.352286284406169</v>
      </c>
      <c r="V20" s="190">
        <f>((V18-V17)/V17)*100</f>
        <v>137.16198234143511</v>
      </c>
      <c r="W20" s="190">
        <f>((W18-W17)/W17)*100</f>
        <v>13.899656978305716</v>
      </c>
      <c r="X20" s="14"/>
      <c r="Y20" s="280" t="s">
        <v>24</v>
      </c>
      <c r="Z20" s="299"/>
      <c r="AA20" s="13">
        <f>((AA18-AA17)/AA17)*100</f>
        <v>-3.1842693014472663</v>
      </c>
      <c r="AB20" s="13">
        <f>((AB18-AB17)/AB17)*100</f>
        <v>0.31625748027379796</v>
      </c>
      <c r="AC20" s="13">
        <f>((AC18-AC17)/AC17)*100</f>
        <v>-0.74291667221106683</v>
      </c>
      <c r="AD20" s="13">
        <f>((AD18-AD17)/AD17)*100</f>
        <v>-2.1457734947153306</v>
      </c>
      <c r="AF20" s="14"/>
      <c r="AG20" s="14"/>
      <c r="AH20" s="14"/>
    </row>
    <row r="21" spans="1:38" ht="31.5" customHeight="1">
      <c r="A21" s="280" t="s">
        <v>44</v>
      </c>
      <c r="B21" s="281"/>
      <c r="C21" s="16">
        <f>((C18/C9)^(1/9)-1)*100</f>
        <v>-6.5507269148061598</v>
      </c>
      <c r="D21" s="16">
        <f>((D18/D9)^(1/9)-1)*100</f>
        <v>17.739809530188367</v>
      </c>
      <c r="E21" s="16" t="s">
        <v>63</v>
      </c>
      <c r="F21" s="16">
        <f>((F18/F9)^(1/9)-1)*100</f>
        <v>6.7743966150669799</v>
      </c>
      <c r="G21" s="16" t="s">
        <v>63</v>
      </c>
      <c r="H21" s="16">
        <f>((H18/H9)^(1/9)-1)*100</f>
        <v>5.6063272761757599</v>
      </c>
      <c r="I21" s="16">
        <f>((I18/I9)^(1/9)-1)*100</f>
        <v>11.324106489331843</v>
      </c>
      <c r="J21" s="16" t="s">
        <v>63</v>
      </c>
      <c r="K21" s="16">
        <f>((K18/K9)^(1/9)-1)*100</f>
        <v>15.025878371697065</v>
      </c>
      <c r="L21" s="16">
        <f>((L18/L9)^(1/9)-1)*100</f>
        <v>-31.583205279234239</v>
      </c>
      <c r="M21" s="16">
        <f>((M18/M9)^(1/9)-1)*100</f>
        <v>5.7074162928256067</v>
      </c>
      <c r="N21" s="132"/>
      <c r="O21" s="280" t="s">
        <v>137</v>
      </c>
      <c r="P21" s="281"/>
      <c r="Q21" s="16" t="s">
        <v>63</v>
      </c>
      <c r="R21" s="16">
        <f>((R18/R9)^(1/9)-1)*100</f>
        <v>1.0015340831826425</v>
      </c>
      <c r="S21" s="16" t="s">
        <v>63</v>
      </c>
      <c r="T21" s="16" t="s">
        <v>63</v>
      </c>
      <c r="U21" s="16">
        <f>((U18/U9)^(1/9)-1)*100</f>
        <v>19.579268322840605</v>
      </c>
      <c r="V21" s="16">
        <f>((V18/V9)^(1/9)-1)*100</f>
        <v>12.05616753258758</v>
      </c>
      <c r="W21" s="16">
        <f>((W18/W9)^(1/9)-1)*100</f>
        <v>2.4770442126897274</v>
      </c>
      <c r="X21" s="132"/>
      <c r="Y21" s="280" t="s">
        <v>137</v>
      </c>
      <c r="Z21" s="281"/>
      <c r="AA21" s="16">
        <f>((AA18/AA9)^(1/9)-1)*100</f>
        <v>-29.478405678228224</v>
      </c>
      <c r="AB21" s="16">
        <f>((AB18/AB9)^(1/9)-1)*100</f>
        <v>0.38819569921253461</v>
      </c>
      <c r="AC21" s="16">
        <f>((AC18/AC9)^(1/9)-1)*100</f>
        <v>0.89670625958491179</v>
      </c>
      <c r="AD21" s="16">
        <f>((AD18/AD9)^(1/9)-1)*100</f>
        <v>-25.86976093998291</v>
      </c>
      <c r="AF21" s="132"/>
      <c r="AG21" s="132"/>
      <c r="AH21" s="132"/>
    </row>
    <row r="22" spans="1:38" ht="34.5" customHeight="1">
      <c r="A22" s="133" t="s">
        <v>126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8"/>
      <c r="N22" s="132"/>
      <c r="O22" s="133" t="s">
        <v>126</v>
      </c>
      <c r="P22" s="185"/>
      <c r="Q22" s="185"/>
      <c r="R22" s="185"/>
      <c r="S22" s="135"/>
      <c r="T22" s="135"/>
      <c r="U22" s="135"/>
      <c r="V22" s="187"/>
      <c r="W22" s="186"/>
      <c r="X22" s="132"/>
      <c r="Y22" s="133" t="s">
        <v>126</v>
      </c>
      <c r="Z22" s="185"/>
      <c r="AA22" s="185"/>
      <c r="AB22" s="185"/>
      <c r="AC22" s="185"/>
      <c r="AD22" s="184"/>
      <c r="AE22" s="132"/>
      <c r="AF22" s="132"/>
      <c r="AG22" s="132"/>
      <c r="AH22" s="132"/>
    </row>
    <row r="23" spans="1:38" ht="28.5" customHeight="1">
      <c r="A23" s="183"/>
      <c r="B23" s="183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AC23" s="182"/>
      <c r="AD23" s="182"/>
      <c r="AL23" s="182"/>
    </row>
    <row r="24" spans="1:38" ht="16.5" customHeight="1">
      <c r="A24" s="183"/>
      <c r="B24" s="183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AC24" s="182"/>
      <c r="AD24" s="182"/>
      <c r="AL24" s="182"/>
    </row>
    <row r="25" spans="1:38" ht="42.75" customHeight="1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AC25" s="182"/>
      <c r="AD25" s="182"/>
    </row>
    <row r="26" spans="1:38" ht="15" customHeight="1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AC26" s="21"/>
      <c r="AD26" s="21"/>
    </row>
    <row r="27" spans="1:38" ht="41.25" customHeight="1">
      <c r="AC27" s="164"/>
      <c r="AD27" s="164"/>
    </row>
    <row r="28" spans="1:38" ht="15" customHeight="1">
      <c r="AC28" s="164"/>
      <c r="AD28" s="164"/>
    </row>
    <row r="29" spans="1:38" ht="15" customHeight="1">
      <c r="Y29" s="126"/>
      <c r="AC29" s="164"/>
      <c r="AD29" s="164"/>
    </row>
    <row r="30" spans="1:38" ht="15" customHeight="1">
      <c r="Y30" s="126"/>
      <c r="AC30" s="164"/>
      <c r="AD30" s="164"/>
    </row>
    <row r="31" spans="1:38" ht="15" customHeight="1">
      <c r="Y31" s="126"/>
      <c r="AC31" s="164"/>
      <c r="AD31" s="164"/>
    </row>
    <row r="32" spans="1:38" ht="15" customHeight="1">
      <c r="Y32" s="126"/>
      <c r="AC32" s="164"/>
      <c r="AD32" s="164"/>
    </row>
    <row r="33" spans="25:30" ht="15" customHeight="1">
      <c r="Y33" s="126"/>
      <c r="AC33" s="164"/>
      <c r="AD33" s="164"/>
    </row>
    <row r="34" spans="25:30" ht="14.25" customHeight="1">
      <c r="Y34" s="126"/>
      <c r="AC34" s="164"/>
      <c r="AD34" s="164"/>
    </row>
    <row r="35" spans="25:30" ht="13.5" customHeight="1">
      <c r="Y35" s="126"/>
      <c r="AC35" s="164"/>
      <c r="AD35" s="164"/>
    </row>
    <row r="36" spans="25:30" ht="17.25" customHeight="1">
      <c r="Y36" s="126"/>
      <c r="AC36" s="14"/>
      <c r="AD36" s="14"/>
    </row>
    <row r="37" spans="25:30" ht="15" customHeight="1">
      <c r="Y37" s="126"/>
      <c r="AC37" s="132"/>
      <c r="AD37" s="132"/>
    </row>
    <row r="38" spans="25:30">
      <c r="Y38" s="126"/>
    </row>
    <row r="39" spans="25:30" ht="24.75" customHeight="1"/>
    <row r="40" spans="25:30" ht="24.75" customHeight="1"/>
    <row r="41" spans="25:30" ht="24.75" customHeight="1"/>
    <row r="44" spans="25:30" ht="20.25" customHeight="1"/>
    <row r="58" spans="25:32" ht="27.75" customHeight="1"/>
    <row r="59" spans="25:32" ht="28.5" customHeight="1"/>
    <row r="61" spans="25:32">
      <c r="Y61" s="162"/>
      <c r="AA61" s="162"/>
      <c r="AB61" s="161"/>
      <c r="AC61" s="161"/>
      <c r="AD61" s="162"/>
      <c r="AE61" s="162"/>
      <c r="AF61" s="162"/>
    </row>
    <row r="63" spans="25:32" ht="18.75" customHeight="1"/>
    <row r="72" spans="25:34">
      <c r="Y72" s="162"/>
      <c r="Z72" s="162"/>
      <c r="AA72" s="162"/>
      <c r="AB72" s="161"/>
      <c r="AC72" s="161"/>
      <c r="AD72" s="162"/>
      <c r="AE72" s="162"/>
      <c r="AF72" s="162"/>
    </row>
    <row r="77" spans="25:34" ht="26.25" customHeight="1"/>
    <row r="78" spans="25:34" ht="26.25" customHeight="1"/>
    <row r="79" spans="25:34">
      <c r="AG79">
        <v>912</v>
      </c>
      <c r="AH79">
        <v>4909</v>
      </c>
    </row>
    <row r="82" ht="18.75" customHeight="1"/>
    <row r="96" ht="32.25" customHeight="1"/>
    <row r="97" ht="32.25" customHeight="1"/>
  </sheetData>
  <mergeCells count="15">
    <mergeCell ref="O1:W2"/>
    <mergeCell ref="Y1:AD2"/>
    <mergeCell ref="A1:M2"/>
    <mergeCell ref="Y21:Z21"/>
    <mergeCell ref="O20:P20"/>
    <mergeCell ref="O21:P21"/>
    <mergeCell ref="A21:B21"/>
    <mergeCell ref="Y20:Z20"/>
    <mergeCell ref="A20:B20"/>
    <mergeCell ref="O6:O18"/>
    <mergeCell ref="A6:A18"/>
    <mergeCell ref="Y6:Y18"/>
    <mergeCell ref="A19:B19"/>
    <mergeCell ref="O19:P19"/>
    <mergeCell ref="Y19:Z19"/>
  </mergeCells>
  <pageMargins left="0.7" right="0.7" top="0.75" bottom="0.75" header="0.3" footer="0.3"/>
  <pageSetup paperSize="9" scale="68" orientation="portrait" r:id="rId1"/>
  <colBreaks count="2" manualBreakCount="2">
    <brk id="18" max="39" man="1"/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7A11-9E01-438C-BAC5-763F716F360F}">
  <sheetPr>
    <tabColor rgb="FF00B050"/>
    <pageSetUpPr fitToPage="1"/>
  </sheetPr>
  <dimension ref="A1:S60"/>
  <sheetViews>
    <sheetView showGridLines="0" zoomScale="85" zoomScaleNormal="85" workbookViewId="0">
      <selection activeCell="S18" sqref="S18"/>
    </sheetView>
  </sheetViews>
  <sheetFormatPr defaultRowHeight="15"/>
  <cols>
    <col min="1" max="1" width="23.5703125" customWidth="1"/>
    <col min="2" max="3" width="12.140625" hidden="1" customWidth="1"/>
    <col min="4" max="4" width="13.42578125" hidden="1" customWidth="1"/>
    <col min="5" max="5" width="10.28515625" customWidth="1"/>
    <col min="6" max="6" width="10.140625" customWidth="1"/>
    <col min="7" max="7" width="10.28515625" customWidth="1"/>
    <col min="8" max="8" width="10.42578125" customWidth="1"/>
    <col min="10" max="12" width="10.5703125" customWidth="1"/>
    <col min="13" max="13" width="12.5703125" customWidth="1"/>
    <col min="14" max="14" width="13" customWidth="1"/>
    <col min="15" max="15" width="11.28515625" customWidth="1"/>
    <col min="16" max="16" width="9.140625" customWidth="1"/>
  </cols>
  <sheetData>
    <row r="1" spans="1:19" ht="23.25" customHeight="1">
      <c r="A1" s="317" t="s">
        <v>180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9"/>
    </row>
    <row r="2" spans="1:19" ht="17.25" customHeight="1">
      <c r="A2" s="320" t="s">
        <v>181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2"/>
    </row>
    <row r="3" spans="1:19" s="38" customFormat="1" ht="42.75" customHeight="1">
      <c r="A3" s="323" t="s">
        <v>182</v>
      </c>
      <c r="B3" s="324" t="s">
        <v>11</v>
      </c>
      <c r="C3" s="324" t="s">
        <v>12</v>
      </c>
      <c r="D3" s="324" t="s">
        <v>13</v>
      </c>
      <c r="E3" s="324" t="s">
        <v>14</v>
      </c>
      <c r="F3" s="324" t="s">
        <v>15</v>
      </c>
      <c r="G3" s="325" t="s">
        <v>16</v>
      </c>
      <c r="H3" s="325" t="s">
        <v>17</v>
      </c>
      <c r="I3" s="326" t="s">
        <v>183</v>
      </c>
      <c r="J3" s="326" t="s">
        <v>73</v>
      </c>
      <c r="K3" s="326" t="s">
        <v>20</v>
      </c>
      <c r="L3" s="326" t="s">
        <v>21</v>
      </c>
      <c r="M3" s="326" t="s">
        <v>22</v>
      </c>
      <c r="N3" s="326" t="s">
        <v>23</v>
      </c>
      <c r="O3" s="327" t="s">
        <v>184</v>
      </c>
    </row>
    <row r="4" spans="1:19">
      <c r="A4" s="328"/>
      <c r="B4" s="328"/>
      <c r="C4" s="329"/>
      <c r="D4" s="101">
        <v>1</v>
      </c>
      <c r="E4" s="330" t="s">
        <v>185</v>
      </c>
      <c r="F4" s="330" t="s">
        <v>186</v>
      </c>
      <c r="G4" s="330" t="s">
        <v>187</v>
      </c>
      <c r="H4" s="330" t="s">
        <v>188</v>
      </c>
      <c r="I4" s="330" t="s">
        <v>189</v>
      </c>
      <c r="J4" s="330" t="s">
        <v>190</v>
      </c>
      <c r="K4" s="330" t="s">
        <v>191</v>
      </c>
      <c r="L4" s="330"/>
      <c r="M4" s="330" t="s">
        <v>192</v>
      </c>
      <c r="N4" s="330" t="s">
        <v>193</v>
      </c>
      <c r="O4" s="331">
        <v>11</v>
      </c>
    </row>
    <row r="5" spans="1:19" ht="23.25" customHeight="1">
      <c r="A5" s="332" t="s">
        <v>194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</row>
    <row r="6" spans="1:19">
      <c r="A6" s="334" t="s">
        <v>195</v>
      </c>
      <c r="B6" s="335">
        <v>22628.457999999999</v>
      </c>
      <c r="C6" s="335">
        <v>16077.709000000001</v>
      </c>
      <c r="D6" s="335">
        <v>11283.618</v>
      </c>
      <c r="E6" s="335">
        <v>10719.803</v>
      </c>
      <c r="F6" s="335">
        <v>10889.201500000001</v>
      </c>
      <c r="G6" s="335">
        <v>11616.255299131541</v>
      </c>
      <c r="H6" s="335">
        <v>12028.28779022547</v>
      </c>
      <c r="I6" s="335">
        <v>12004.699451589197</v>
      </c>
      <c r="J6" s="335">
        <v>11079.976503182126</v>
      </c>
      <c r="K6" s="335">
        <v>10835.760690382685</v>
      </c>
      <c r="L6" s="335">
        <v>10157</v>
      </c>
      <c r="M6" s="335">
        <v>8152.5992302865152</v>
      </c>
      <c r="N6" s="335">
        <v>9081.6991301721937</v>
      </c>
      <c r="O6" s="336">
        <f>N6/N$20%</f>
        <v>13.207552524857471</v>
      </c>
    </row>
    <row r="7" spans="1:19">
      <c r="A7" s="337" t="s">
        <v>196</v>
      </c>
      <c r="B7" s="338">
        <v>313.363</v>
      </c>
      <c r="C7" s="338">
        <v>269.39800000000002</v>
      </c>
      <c r="D7" s="338">
        <v>260.72399999999999</v>
      </c>
      <c r="E7" s="338">
        <v>532.80499999999995</v>
      </c>
      <c r="F7" s="338">
        <v>545.32330000000002</v>
      </c>
      <c r="G7" s="338">
        <v>793.65318070674812</v>
      </c>
      <c r="H7" s="338">
        <v>999.26611345202264</v>
      </c>
      <c r="I7" s="338">
        <v>1086.0677710044381</v>
      </c>
      <c r="J7" s="338">
        <v>700.59190542263934</v>
      </c>
      <c r="K7" s="338">
        <v>554.75308740307923</v>
      </c>
      <c r="L7" s="338">
        <v>829</v>
      </c>
      <c r="M7" s="338">
        <v>864.89320707237312</v>
      </c>
      <c r="N7" s="338">
        <v>1457.7533412771038</v>
      </c>
      <c r="O7" s="339">
        <f t="shared" ref="O7:O13" si="0">N7/N$20%</f>
        <v>2.1200167003152823</v>
      </c>
    </row>
    <row r="8" spans="1:19" ht="39">
      <c r="A8" s="340" t="s">
        <v>197</v>
      </c>
      <c r="B8" s="338">
        <v>5598.7880000000005</v>
      </c>
      <c r="C8" s="338">
        <v>5779.8370000000004</v>
      </c>
      <c r="D8" s="338">
        <v>5904.085</v>
      </c>
      <c r="E8" s="338">
        <v>5415.5050000000001</v>
      </c>
      <c r="F8" s="338">
        <v>5463.8893000000007</v>
      </c>
      <c r="G8" s="338">
        <v>7350.0014197566779</v>
      </c>
      <c r="H8" s="338">
        <v>8584.7582449038819</v>
      </c>
      <c r="I8" s="338">
        <v>9205.9959762953113</v>
      </c>
      <c r="J8" s="338">
        <v>10883.062281372444</v>
      </c>
      <c r="K8" s="338">
        <v>9229.9443958319171</v>
      </c>
      <c r="L8" s="338">
        <v>12175</v>
      </c>
      <c r="M8" s="338">
        <v>12028.025803303428</v>
      </c>
      <c r="N8" s="338">
        <v>13491.290188590627</v>
      </c>
      <c r="O8" s="339">
        <f t="shared" si="0"/>
        <v>19.620438999340251</v>
      </c>
    </row>
    <row r="9" spans="1:19">
      <c r="A9" s="337" t="s">
        <v>198</v>
      </c>
      <c r="B9" s="338">
        <v>175.27500000000001</v>
      </c>
      <c r="C9" s="338">
        <v>182.101</v>
      </c>
      <c r="D9" s="338">
        <v>195.71800000000002</v>
      </c>
      <c r="E9" s="338">
        <v>180.482</v>
      </c>
      <c r="F9" s="338">
        <v>187.05799999999999</v>
      </c>
      <c r="G9" s="338">
        <v>183.32499999999999</v>
      </c>
      <c r="H9" s="338">
        <v>188.55566900000002</v>
      </c>
      <c r="I9" s="338">
        <v>192.26451200000002</v>
      </c>
      <c r="J9" s="338">
        <v>200.27182300000001</v>
      </c>
      <c r="K9" s="338">
        <v>177.445922</v>
      </c>
      <c r="L9" s="338">
        <v>155.94066100000003</v>
      </c>
      <c r="M9" s="338">
        <v>154.49315900000005</v>
      </c>
      <c r="N9" s="338">
        <v>141.74113199999999</v>
      </c>
      <c r="O9" s="339">
        <f t="shared" si="0"/>
        <v>0.20613471322819091</v>
      </c>
    </row>
    <row r="10" spans="1:19" ht="26.25">
      <c r="A10" s="340" t="s">
        <v>199</v>
      </c>
      <c r="B10" s="338">
        <v>385.14</v>
      </c>
      <c r="C10" s="338">
        <v>386.82</v>
      </c>
      <c r="D10" s="338">
        <v>372.13</v>
      </c>
      <c r="E10" s="338">
        <v>350.56999999999994</v>
      </c>
      <c r="F10" s="338">
        <v>409.60440000000006</v>
      </c>
      <c r="G10" s="338">
        <v>471.18495990499991</v>
      </c>
      <c r="H10" s="338">
        <v>495.61928324365925</v>
      </c>
      <c r="I10" s="338">
        <v>540.70799999999997</v>
      </c>
      <c r="J10" s="338">
        <v>525.10699999999997</v>
      </c>
      <c r="K10" s="338">
        <v>439.46000000000004</v>
      </c>
      <c r="L10" s="338">
        <v>486.22999999999996</v>
      </c>
      <c r="M10" s="338">
        <v>1764.1142366787997</v>
      </c>
      <c r="N10" s="338">
        <v>1923.7718086564682</v>
      </c>
      <c r="O10" s="339">
        <f t="shared" si="0"/>
        <v>2.7977492806666682</v>
      </c>
    </row>
    <row r="11" spans="1:19" ht="18" customHeight="1">
      <c r="A11" s="337" t="s">
        <v>200</v>
      </c>
      <c r="B11" s="338">
        <v>4256.87</v>
      </c>
      <c r="C11" s="338">
        <v>3890.54</v>
      </c>
      <c r="D11" s="338">
        <v>3968.4749999999999</v>
      </c>
      <c r="E11" s="338">
        <v>4575.2020000000002</v>
      </c>
      <c r="F11" s="338">
        <v>5076.5444000000007</v>
      </c>
      <c r="G11" s="338">
        <v>5374.3675740769122</v>
      </c>
      <c r="H11" s="338">
        <v>6533.1301352839419</v>
      </c>
      <c r="I11" s="338">
        <v>7047.3119549386856</v>
      </c>
      <c r="J11" s="338">
        <v>7785.9875653675499</v>
      </c>
      <c r="K11" s="338">
        <v>7911.1842978974892</v>
      </c>
      <c r="L11" s="338">
        <v>5312.1224701965712</v>
      </c>
      <c r="M11" s="338">
        <v>3908.6595770508675</v>
      </c>
      <c r="N11" s="338">
        <v>5836.5</v>
      </c>
      <c r="O11" s="339">
        <f t="shared" si="0"/>
        <v>8.4880460370271074</v>
      </c>
    </row>
    <row r="12" spans="1:19" ht="18" customHeight="1">
      <c r="A12" s="337" t="s">
        <v>201</v>
      </c>
      <c r="B12" s="338">
        <v>1068.3699999999999</v>
      </c>
      <c r="C12" s="338">
        <v>1027.29</v>
      </c>
      <c r="D12" s="338">
        <v>981.85</v>
      </c>
      <c r="E12" s="338">
        <v>1005.4799999999999</v>
      </c>
      <c r="F12" s="338">
        <v>754.18740000000025</v>
      </c>
      <c r="G12" s="338">
        <v>759.45360433700012</v>
      </c>
      <c r="H12" s="338">
        <v>797.87206149107965</v>
      </c>
      <c r="I12" s="338">
        <v>873.52</v>
      </c>
      <c r="J12" s="338">
        <v>857.94</v>
      </c>
      <c r="K12" s="338">
        <v>899.56376999999998</v>
      </c>
      <c r="L12" s="338">
        <v>1070</v>
      </c>
      <c r="M12" s="338">
        <v>976.12581479000005</v>
      </c>
      <c r="N12" s="338">
        <v>1001.213546279</v>
      </c>
      <c r="O12" s="339">
        <f t="shared" si="0"/>
        <v>1.456068992326107</v>
      </c>
    </row>
    <row r="13" spans="1:19" ht="18" customHeight="1">
      <c r="A13" s="341" t="s">
        <v>202</v>
      </c>
      <c r="B13" s="342">
        <v>9063.7250000000004</v>
      </c>
      <c r="C13" s="342">
        <v>7975.8990000000003</v>
      </c>
      <c r="D13" s="342">
        <v>7479.3020000000006</v>
      </c>
      <c r="E13" s="342">
        <v>5941.2289999999994</v>
      </c>
      <c r="F13" s="342">
        <v>4111.3559000000023</v>
      </c>
      <c r="G13" s="342">
        <v>3929.2838559896845</v>
      </c>
      <c r="H13" s="342">
        <v>3226.4879691960678</v>
      </c>
      <c r="I13" s="342">
        <v>3392.600798982075</v>
      </c>
      <c r="J13" s="342">
        <v>4208.5174793817114</v>
      </c>
      <c r="K13" s="342">
        <v>4568.5601164532927</v>
      </c>
      <c r="L13" s="342">
        <v>9228.641041570605</v>
      </c>
      <c r="M13" s="342">
        <v>8533.8381953949502</v>
      </c>
      <c r="N13" s="342">
        <v>10937.601196939349</v>
      </c>
      <c r="O13" s="343">
        <f t="shared" si="0"/>
        <v>15.906598559798509</v>
      </c>
    </row>
    <row r="14" spans="1:19" ht="21" customHeight="1">
      <c r="A14" s="344" t="s">
        <v>203</v>
      </c>
      <c r="B14" s="345">
        <f t="shared" ref="B14:O14" si="1">SUM(B6:B13)</f>
        <v>43489.989000000001</v>
      </c>
      <c r="C14" s="345">
        <f t="shared" si="1"/>
        <v>35589.593999999997</v>
      </c>
      <c r="D14" s="345">
        <f t="shared" si="1"/>
        <v>30445.901999999998</v>
      </c>
      <c r="E14" s="345">
        <f t="shared" si="1"/>
        <v>28721.076000000001</v>
      </c>
      <c r="F14" s="345">
        <f t="shared" si="1"/>
        <v>27437.164200000003</v>
      </c>
      <c r="G14" s="345">
        <f t="shared" si="1"/>
        <v>30477.524893903563</v>
      </c>
      <c r="H14" s="345">
        <f t="shared" si="1"/>
        <v>32853.977266796122</v>
      </c>
      <c r="I14" s="345">
        <f t="shared" si="1"/>
        <v>34343.168464809707</v>
      </c>
      <c r="J14" s="345">
        <f t="shared" si="1"/>
        <v>36241.454557726465</v>
      </c>
      <c r="K14" s="345">
        <f t="shared" si="1"/>
        <v>34616.672279968465</v>
      </c>
      <c r="L14" s="345">
        <f t="shared" si="1"/>
        <v>39413.934172767178</v>
      </c>
      <c r="M14" s="345">
        <f t="shared" si="1"/>
        <v>36382.749223576931</v>
      </c>
      <c r="N14" s="345">
        <f t="shared" si="1"/>
        <v>43871.570343914747</v>
      </c>
      <c r="O14" s="346">
        <f t="shared" si="1"/>
        <v>63.802605807559587</v>
      </c>
    </row>
    <row r="15" spans="1:19" ht="21" customHeight="1">
      <c r="A15" s="347" t="s">
        <v>204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</row>
    <row r="16" spans="1:19" ht="18" customHeight="1">
      <c r="A16" s="349" t="s">
        <v>205</v>
      </c>
      <c r="B16" s="335">
        <v>14003.324000000001</v>
      </c>
      <c r="C16" s="335">
        <v>14733.293000000003</v>
      </c>
      <c r="D16" s="335">
        <v>15869.371999999996</v>
      </c>
      <c r="E16" s="335">
        <v>15190.300999999999</v>
      </c>
      <c r="F16" s="335">
        <v>16134.6065</v>
      </c>
      <c r="G16" s="335">
        <v>15428.566401901604</v>
      </c>
      <c r="H16" s="335">
        <v>14675.673891848401</v>
      </c>
      <c r="I16" s="335">
        <v>14986.906789147581</v>
      </c>
      <c r="J16" s="350">
        <v>16115.2368906021</v>
      </c>
      <c r="K16" s="350">
        <v>17781.394780864317</v>
      </c>
      <c r="L16" s="350">
        <v>18079.391277464674</v>
      </c>
      <c r="M16" s="350">
        <v>19400.278006165656</v>
      </c>
      <c r="N16" s="350">
        <v>21046.26339324455</v>
      </c>
      <c r="O16" s="336">
        <f>N16/N$20%</f>
        <v>30.607667709973118</v>
      </c>
      <c r="Q16" s="45"/>
      <c r="R16" s="45"/>
      <c r="S16" s="45"/>
    </row>
    <row r="17" spans="1:19" ht="18" customHeight="1">
      <c r="A17" s="351" t="s">
        <v>206</v>
      </c>
      <c r="B17" s="338">
        <v>1857.6849999999999</v>
      </c>
      <c r="C17" s="338">
        <v>2485.9639999999999</v>
      </c>
      <c r="D17" s="338">
        <v>2404.6639999999998</v>
      </c>
      <c r="E17" s="338">
        <v>2889.6711000000005</v>
      </c>
      <c r="F17" s="338">
        <v>3733.2828000000004</v>
      </c>
      <c r="G17" s="338">
        <v>4170.0577540921349</v>
      </c>
      <c r="H17" s="338">
        <v>4024.1336347954166</v>
      </c>
      <c r="I17" s="338">
        <v>3386.0861318751404</v>
      </c>
      <c r="J17" s="352">
        <v>3568.788583561749</v>
      </c>
      <c r="K17" s="352">
        <v>3071.9441197938499</v>
      </c>
      <c r="L17" s="352">
        <v>2864</v>
      </c>
      <c r="M17" s="352">
        <v>1958.7423336527054</v>
      </c>
      <c r="N17" s="352">
        <v>2666.7140485911705</v>
      </c>
      <c r="O17" s="339">
        <f t="shared" ref="O17:O18" si="2">N17/N$20%</f>
        <v>3.8782132462998029</v>
      </c>
      <c r="Q17" s="45"/>
      <c r="R17" s="45"/>
      <c r="S17" s="45"/>
    </row>
    <row r="18" spans="1:19" ht="18" customHeight="1">
      <c r="A18" s="351" t="s">
        <v>57</v>
      </c>
      <c r="B18" s="338">
        <v>1333.26</v>
      </c>
      <c r="C18" s="338">
        <v>1105.74</v>
      </c>
      <c r="D18" s="338">
        <v>274.12399999999997</v>
      </c>
      <c r="E18" s="338">
        <v>153.59200000000001</v>
      </c>
      <c r="F18" s="338">
        <v>544.32400000000007</v>
      </c>
      <c r="G18" s="338">
        <v>885.04525731356273</v>
      </c>
      <c r="H18" s="338">
        <v>1278.0026398059949</v>
      </c>
      <c r="I18" s="338">
        <v>1123.7099900000001</v>
      </c>
      <c r="J18" s="352">
        <v>566.93129161715058</v>
      </c>
      <c r="K18" s="352">
        <v>646.54994282737334</v>
      </c>
      <c r="L18" s="352">
        <v>1133.6745497681477</v>
      </c>
      <c r="M18" s="352">
        <v>959.82292600000005</v>
      </c>
      <c r="N18" s="352">
        <v>1176.8606059999997</v>
      </c>
      <c r="O18" s="339">
        <f t="shared" si="2"/>
        <v>1.711513236167501</v>
      </c>
      <c r="Q18" s="45"/>
      <c r="R18" s="45"/>
      <c r="S18" s="45"/>
    </row>
    <row r="19" spans="1:19" ht="19.5" customHeight="1">
      <c r="A19" s="353" t="s">
        <v>207</v>
      </c>
      <c r="B19" s="354">
        <f>SUM(B16:B18)</f>
        <v>17194.269</v>
      </c>
      <c r="C19" s="354">
        <f t="shared" ref="C19:N19" si="3">SUM(C16:C18)</f>
        <v>18324.997000000007</v>
      </c>
      <c r="D19" s="354">
        <f t="shared" si="3"/>
        <v>18548.159999999996</v>
      </c>
      <c r="E19" s="354">
        <f t="shared" si="3"/>
        <v>18233.5641</v>
      </c>
      <c r="F19" s="354">
        <f t="shared" si="3"/>
        <v>20412.213299999999</v>
      </c>
      <c r="G19" s="354">
        <f t="shared" si="3"/>
        <v>20483.669413307303</v>
      </c>
      <c r="H19" s="354">
        <f t="shared" si="3"/>
        <v>19977.810166449814</v>
      </c>
      <c r="I19" s="354">
        <f t="shared" si="3"/>
        <v>19496.702911022719</v>
      </c>
      <c r="J19" s="354">
        <f t="shared" si="3"/>
        <v>20250.956765781</v>
      </c>
      <c r="K19" s="354">
        <f t="shared" si="3"/>
        <v>21499.88884348554</v>
      </c>
      <c r="L19" s="354">
        <f t="shared" si="3"/>
        <v>22077.065827232822</v>
      </c>
      <c r="M19" s="354">
        <f t="shared" si="3"/>
        <v>22318.843265818363</v>
      </c>
      <c r="N19" s="354">
        <f t="shared" si="3"/>
        <v>24889.838047835718</v>
      </c>
      <c r="O19" s="355">
        <f>SUM(O16:O18)</f>
        <v>36.19739419244042</v>
      </c>
      <c r="S19" s="45"/>
    </row>
    <row r="20" spans="1:19" ht="26.25" customHeight="1">
      <c r="A20" s="356" t="s">
        <v>208</v>
      </c>
      <c r="B20" s="354">
        <f>B19+B14</f>
        <v>60684.258000000002</v>
      </c>
      <c r="C20" s="354">
        <f t="shared" ref="C20:N20" si="4">C19+C14</f>
        <v>53914.591</v>
      </c>
      <c r="D20" s="354">
        <f t="shared" si="4"/>
        <v>48994.061999999991</v>
      </c>
      <c r="E20" s="354">
        <f t="shared" si="4"/>
        <v>46954.640100000004</v>
      </c>
      <c r="F20" s="354">
        <f t="shared" si="4"/>
        <v>47849.377500000002</v>
      </c>
      <c r="G20" s="354">
        <f t="shared" si="4"/>
        <v>50961.19430721087</v>
      </c>
      <c r="H20" s="354">
        <f t="shared" si="4"/>
        <v>52831.787433245932</v>
      </c>
      <c r="I20" s="354">
        <f t="shared" si="4"/>
        <v>53839.87137583243</v>
      </c>
      <c r="J20" s="354">
        <f t="shared" si="4"/>
        <v>56492.411323507462</v>
      </c>
      <c r="K20" s="354">
        <f t="shared" si="4"/>
        <v>56116.561123454005</v>
      </c>
      <c r="L20" s="354">
        <f t="shared" si="4"/>
        <v>61491</v>
      </c>
      <c r="M20" s="354">
        <f t="shared" si="4"/>
        <v>58701.592489395291</v>
      </c>
      <c r="N20" s="354">
        <f t="shared" si="4"/>
        <v>68761.408391750461</v>
      </c>
      <c r="O20" s="354">
        <f>O19+O14</f>
        <v>100</v>
      </c>
    </row>
    <row r="21" spans="1:19" ht="21.75" customHeight="1">
      <c r="A21" s="356" t="s">
        <v>209</v>
      </c>
      <c r="B21" s="354">
        <v>64450.668007970191</v>
      </c>
      <c r="C21" s="354">
        <v>57367.34130964872</v>
      </c>
      <c r="D21" s="354">
        <v>52374.855103331531</v>
      </c>
      <c r="E21" s="354">
        <v>51299.751209354887</v>
      </c>
      <c r="F21" s="354">
        <v>52517.440864367221</v>
      </c>
      <c r="G21" s="354">
        <v>55696.899851865768</v>
      </c>
      <c r="H21" s="354">
        <v>59170.156370921497</v>
      </c>
      <c r="I21" s="354">
        <v>60796.366036429885</v>
      </c>
      <c r="J21" s="354">
        <v>64144</v>
      </c>
      <c r="K21" s="354">
        <v>60981.460619999998</v>
      </c>
      <c r="L21" s="354">
        <v>64158.79664</v>
      </c>
      <c r="M21" s="354">
        <v>59968.771070000003</v>
      </c>
      <c r="N21" s="354">
        <v>67512</v>
      </c>
      <c r="O21" s="357" t="s">
        <v>63</v>
      </c>
      <c r="Q21" s="169"/>
    </row>
    <row r="22" spans="1:19" ht="44.25" customHeight="1">
      <c r="A22" s="358" t="s">
        <v>210</v>
      </c>
      <c r="B22" s="359">
        <f>B21/366</f>
        <v>176.0947213332519</v>
      </c>
      <c r="C22" s="359">
        <f>C21/365</f>
        <v>157.17079810862663</v>
      </c>
      <c r="D22" s="359">
        <f t="shared" ref="D22:E22" si="5">D21/365</f>
        <v>143.49275370775763</v>
      </c>
      <c r="E22" s="359">
        <f t="shared" si="5"/>
        <v>140.54726358727368</v>
      </c>
      <c r="F22" s="359">
        <f>F21/366</f>
        <v>143.49027558570279</v>
      </c>
      <c r="G22" s="359">
        <f>G21/365</f>
        <v>152.59424616949525</v>
      </c>
      <c r="H22" s="359">
        <f t="shared" ref="H22:I22" si="6">H21/365</f>
        <v>162.11001745457943</v>
      </c>
      <c r="I22" s="359">
        <f t="shared" si="6"/>
        <v>166.56538640117776</v>
      </c>
      <c r="J22" s="359">
        <f>J21/366</f>
        <v>175.2568306010929</v>
      </c>
      <c r="K22" s="359">
        <f>K21/365</f>
        <v>167.07249484931506</v>
      </c>
      <c r="L22" s="359">
        <f t="shared" ref="L22:M22" si="7">L21/365</f>
        <v>175.77752504109588</v>
      </c>
      <c r="M22" s="359">
        <f t="shared" si="7"/>
        <v>164.29800293150686</v>
      </c>
      <c r="N22" s="359">
        <f>N21/366</f>
        <v>184.45901639344262</v>
      </c>
      <c r="O22" s="357" t="s">
        <v>63</v>
      </c>
    </row>
    <row r="23" spans="1:19">
      <c r="A23" s="360" t="s">
        <v>211</v>
      </c>
      <c r="B23" s="361"/>
      <c r="C23" s="362"/>
      <c r="D23" s="362"/>
      <c r="E23" s="363"/>
      <c r="F23" s="362"/>
      <c r="G23" s="362" t="s">
        <v>26</v>
      </c>
      <c r="H23" s="362"/>
      <c r="I23" s="362"/>
      <c r="J23" s="362"/>
      <c r="K23" s="362"/>
      <c r="L23" s="362"/>
      <c r="M23" s="362"/>
      <c r="N23" s="362"/>
      <c r="O23" s="364"/>
    </row>
    <row r="24" spans="1:19" ht="24" customHeight="1">
      <c r="A24" s="365" t="s">
        <v>212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7"/>
      <c r="R24" s="368"/>
    </row>
    <row r="25" spans="1:19">
      <c r="A25" s="365" t="s">
        <v>213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7"/>
    </row>
    <row r="26" spans="1:19">
      <c r="A26" s="369" t="s">
        <v>214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1"/>
    </row>
    <row r="27" spans="1:19">
      <c r="A27" s="365" t="s">
        <v>215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7"/>
    </row>
    <row r="28" spans="1:19" ht="17.25" customHeight="1">
      <c r="A28" s="365" t="s">
        <v>216</v>
      </c>
      <c r="B28" s="366"/>
      <c r="C28" s="366"/>
      <c r="D28" s="366"/>
      <c r="E28" s="366"/>
      <c r="F28" s="366"/>
      <c r="G28" s="366"/>
      <c r="H28" s="366" t="s">
        <v>217</v>
      </c>
      <c r="I28" s="366"/>
      <c r="J28" s="366"/>
      <c r="K28" s="366"/>
      <c r="L28" s="366"/>
      <c r="M28" s="366"/>
      <c r="N28" s="366"/>
      <c r="O28" s="367"/>
    </row>
    <row r="29" spans="1:19">
      <c r="A29" s="372" t="s">
        <v>218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4"/>
    </row>
    <row r="30" spans="1:19" ht="15" customHeight="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7"/>
    </row>
    <row r="31" spans="1:19" ht="15" customHeight="1"/>
    <row r="34" spans="3:5" ht="29.25" customHeight="1"/>
    <row r="43" spans="3:5" ht="18.75">
      <c r="C43" s="378"/>
    </row>
    <row r="45" spans="3:5">
      <c r="C45" s="379"/>
      <c r="D45" s="380"/>
      <c r="E45" s="381"/>
    </row>
    <row r="46" spans="3:5">
      <c r="C46" s="379"/>
      <c r="D46" s="382"/>
      <c r="E46" s="381"/>
    </row>
    <row r="47" spans="3:5">
      <c r="C47" s="379"/>
      <c r="D47" s="382"/>
      <c r="E47" s="381"/>
    </row>
    <row r="48" spans="3:5">
      <c r="C48" s="379"/>
      <c r="D48" s="382"/>
      <c r="E48" s="381"/>
    </row>
    <row r="49" spans="3:5">
      <c r="C49" s="379"/>
      <c r="D49" s="382"/>
      <c r="E49" s="381"/>
    </row>
    <row r="50" spans="3:5">
      <c r="C50" s="379"/>
      <c r="D50" s="382"/>
      <c r="E50" s="381"/>
    </row>
    <row r="51" spans="3:5">
      <c r="C51" s="379"/>
      <c r="D51" s="382"/>
      <c r="E51" s="381"/>
    </row>
    <row r="52" spans="3:5">
      <c r="C52" s="379"/>
      <c r="D52" s="380"/>
      <c r="E52" s="381"/>
    </row>
    <row r="53" spans="3:5" ht="28.5" customHeight="1">
      <c r="C53" s="379"/>
      <c r="D53" s="383"/>
      <c r="E53" s="163"/>
    </row>
    <row r="54" spans="3:5">
      <c r="C54" s="379"/>
      <c r="D54" s="384"/>
      <c r="E54" s="163"/>
    </row>
    <row r="55" spans="3:5" ht="25.5" customHeight="1">
      <c r="C55" s="379"/>
      <c r="D55" s="384"/>
      <c r="E55" s="163"/>
    </row>
    <row r="56" spans="3:5">
      <c r="C56" s="379"/>
      <c r="D56" s="380"/>
      <c r="E56" s="163"/>
    </row>
    <row r="57" spans="3:5">
      <c r="C57" s="385"/>
    </row>
    <row r="58" spans="3:5">
      <c r="C58" s="385"/>
    </row>
    <row r="59" spans="3:5">
      <c r="C59" s="385"/>
    </row>
    <row r="60" spans="3:5">
      <c r="C60" s="385"/>
    </row>
  </sheetData>
  <mergeCells count="13">
    <mergeCell ref="C53:C56"/>
    <mergeCell ref="A26:O26"/>
    <mergeCell ref="A27:O27"/>
    <mergeCell ref="A28:O28"/>
    <mergeCell ref="A29:O29"/>
    <mergeCell ref="A30:O30"/>
    <mergeCell ref="C45:C52"/>
    <mergeCell ref="A1:O1"/>
    <mergeCell ref="A2:O2"/>
    <mergeCell ref="A5:O5"/>
    <mergeCell ref="A15:O15"/>
    <mergeCell ref="A24:O24"/>
    <mergeCell ref="A25:O25"/>
  </mergeCells>
  <pageMargins left="0.7" right="0.7" top="0.75" bottom="0.75" header="0.3" footer="0.3"/>
  <pageSetup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6.1</vt:lpstr>
      <vt:lpstr>6.2</vt:lpstr>
      <vt:lpstr>6.3</vt:lpstr>
      <vt:lpstr>6.4</vt:lpstr>
      <vt:lpstr>6.5</vt:lpstr>
      <vt:lpstr>6.6</vt:lpstr>
      <vt:lpstr>6.6 conti</vt:lpstr>
      <vt:lpstr>6.6 conti 1</vt:lpstr>
      <vt:lpstr>6.7</vt:lpstr>
      <vt:lpstr>6.8</vt:lpstr>
      <vt:lpstr>6.9</vt:lpstr>
      <vt:lpstr>'6.6 conti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2025-03-27T12:29:28Z</dcterms:created>
  <dcterms:modified xsi:type="dcterms:W3CDTF">2025-03-28T05:10:13Z</dcterms:modified>
</cp:coreProperties>
</file>