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D\Desktop\"/>
    </mc:Choice>
  </mc:AlternateContent>
  <xr:revisionPtr revIDLastSave="0" documentId="13_ncr:1_{98A8E12D-7D41-4DCE-9F43-D41B90F81BCD}" xr6:coauthVersionLast="36" xr6:coauthVersionMax="36" xr10:uidLastSave="{00000000-0000-0000-0000-000000000000}"/>
  <bookViews>
    <workbookView xWindow="0" yWindow="0" windowWidth="24000" windowHeight="9405" activeTab="2" xr2:uid="{6EDC1B49-7CD2-455C-9F2D-E4C46B2FA9C1}"/>
  </bookViews>
  <sheets>
    <sheet name="9.1" sheetId="1" r:id="rId1"/>
    <sheet name="9.2 (A&amp;B)" sheetId="2" r:id="rId2"/>
    <sheet name="9.3 (A&amp;B)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3" l="1"/>
  <c r="K53" i="3"/>
  <c r="J53" i="3"/>
  <c r="I53" i="3"/>
  <c r="I54" i="3" s="1"/>
  <c r="H53" i="3"/>
  <c r="H54" i="3" s="1"/>
  <c r="G53" i="3"/>
  <c r="F53" i="3"/>
  <c r="E53" i="3"/>
  <c r="D53" i="3"/>
  <c r="D54" i="3" s="1"/>
  <c r="C53" i="3"/>
  <c r="G54" i="3" s="1"/>
  <c r="B53" i="3"/>
  <c r="B54" i="3" l="1"/>
  <c r="C54" i="3"/>
  <c r="F54" i="3"/>
  <c r="E11" i="1" l="1"/>
  <c r="E14" i="1" s="1"/>
  <c r="E7" i="1"/>
  <c r="E9" i="1" s="1"/>
  <c r="E15" i="1" s="1"/>
  <c r="D11" i="1"/>
  <c r="D14" i="1" s="1"/>
  <c r="D7" i="1"/>
  <c r="D9" i="1" s="1"/>
  <c r="D15" i="1" s="1"/>
  <c r="C12" i="1" l="1"/>
  <c r="C14" i="1" s="1"/>
  <c r="C15" i="1" s="1"/>
  <c r="C9" i="1"/>
  <c r="B12" i="1" l="1"/>
  <c r="B14" i="1" s="1"/>
  <c r="B9" i="1"/>
  <c r="B15" i="1" s="1"/>
</calcChain>
</file>

<file path=xl/sharedStrings.xml><?xml version="1.0" encoding="utf-8"?>
<sst xmlns="http://schemas.openxmlformats.org/spreadsheetml/2006/main" count="256" uniqueCount="84">
  <si>
    <t>Types of Energy Resource</t>
  </si>
  <si>
    <t>Coal (Proved Category)</t>
  </si>
  <si>
    <t>Million tonnes</t>
  </si>
  <si>
    <t>Opening stock of mineral and energy resources (Closing for last FY)</t>
  </si>
  <si>
    <t>Additions in stock:</t>
  </si>
  <si>
    <t>Discoveries</t>
  </si>
  <si>
    <t>Upward appraisals</t>
  </si>
  <si>
    <t>TOTAL ADDITION TO THE STOCK</t>
  </si>
  <si>
    <t>Reduction in Stock:</t>
  </si>
  <si>
    <t>Extraction</t>
  </si>
  <si>
    <t>Sterilization Loss</t>
  </si>
  <si>
    <t>Downwards reappraisals</t>
  </si>
  <si>
    <t>TOTAL REDUCTION IN STOCK</t>
  </si>
  <si>
    <t>Closing Stock of mineral and energy resources</t>
  </si>
  <si>
    <t>Lignite (Proved Category)</t>
  </si>
  <si>
    <t>Crude Oil (2P Reserve)</t>
  </si>
  <si>
    <t>Million BBL</t>
  </si>
  <si>
    <t>Natural Gas (2P Reserve)</t>
  </si>
  <si>
    <t>MMSCM</t>
  </si>
  <si>
    <t xml:space="preserve">Source: Geological Survey of India, Ministry of Petroleum and Natural Gas </t>
  </si>
  <si>
    <t>Sterilization Loss for Coal = Extraction*3.7</t>
  </si>
  <si>
    <t>Sterilization Loss for Lignite = Extraction*3.46</t>
  </si>
  <si>
    <t>2P is the sum of proved and probable reserves.</t>
  </si>
  <si>
    <t>Table 9.1: Physical Asset Accounts for Energy: 2023-24(P)</t>
  </si>
  <si>
    <t>Table 9.2 (A) Physical Supply Table for Energy for the year 2022-23</t>
  </si>
  <si>
    <t>Table 9.2 (B) Physical Use Table for Energy for the year 2022-23</t>
  </si>
  <si>
    <t>PHYSICAL SUPPLY TABLE (Unit:PJ)</t>
  </si>
  <si>
    <t>Production (Incl. household own account) &amp; generaion of residuals</t>
  </si>
  <si>
    <t>Industries (by ISIC)</t>
  </si>
  <si>
    <t>Households</t>
  </si>
  <si>
    <t>PHYSICAL USE TABLE (Unit:PJ)</t>
  </si>
  <si>
    <t>Intermediate consumption, Use of energy resources, receipt of energy losses</t>
  </si>
  <si>
    <t>Final Consumption</t>
  </si>
  <si>
    <t>Accumulation</t>
  </si>
  <si>
    <t>Export</t>
  </si>
  <si>
    <t>Statsitical diff</t>
  </si>
  <si>
    <t xml:space="preserve">Flows to the Environment </t>
  </si>
  <si>
    <t>Total</t>
  </si>
  <si>
    <t>Agriculture Forestry &amp; Fishery</t>
  </si>
  <si>
    <t>Mining&amp; Quarring</t>
  </si>
  <si>
    <t>Manufacturing</t>
  </si>
  <si>
    <t>Electricity, gas,steam &amp; air conditioning supply</t>
  </si>
  <si>
    <t>Transportation &amp; Storage</t>
  </si>
  <si>
    <t>Other Industries</t>
  </si>
  <si>
    <t>Flows from the rest of the world (Imports) (in MT)</t>
  </si>
  <si>
    <t>Flows from the Environment (MT)</t>
  </si>
  <si>
    <t>(ISIC A)</t>
  </si>
  <si>
    <t>(ISIC B)</t>
  </si>
  <si>
    <t>(ISIC C)</t>
  </si>
  <si>
    <t>(ISIC D)</t>
  </si>
  <si>
    <t>(ISIC M)</t>
  </si>
  <si>
    <t>Electricity, gas,steam &amp; air conditioning supply  (ISIC D)</t>
  </si>
  <si>
    <t>Construction</t>
  </si>
  <si>
    <t>Energy from natural inputs:</t>
  </si>
  <si>
    <t>Natural resource inputs</t>
  </si>
  <si>
    <t>Coal</t>
  </si>
  <si>
    <t>Lignite</t>
  </si>
  <si>
    <t>Crude Oil</t>
  </si>
  <si>
    <t>Natural Gas</t>
  </si>
  <si>
    <t>Nuclear</t>
  </si>
  <si>
    <t>Inputs from RES</t>
  </si>
  <si>
    <t>Hydro</t>
  </si>
  <si>
    <t>Energy Products:</t>
  </si>
  <si>
    <t xml:space="preserve">Total </t>
  </si>
  <si>
    <t>Production of energy products by SIEC class:</t>
  </si>
  <si>
    <t>Transformaton of energy products by SIEC class</t>
  </si>
  <si>
    <t>Oil Products</t>
  </si>
  <si>
    <t>Electricity</t>
  </si>
  <si>
    <t>Energy Residuals:</t>
  </si>
  <si>
    <t>Total Transformed Energy</t>
  </si>
  <si>
    <t>Distribution</t>
  </si>
  <si>
    <t>End-use of energy products by SIEC class:</t>
  </si>
  <si>
    <t>Other Losses (Coal Reject/other residuals)</t>
  </si>
  <si>
    <t>Other Energy Residuals</t>
  </si>
  <si>
    <t xml:space="preserve">Total energy residuals </t>
  </si>
  <si>
    <t>Other Residual Flows:</t>
  </si>
  <si>
    <t>Residuals from end-use for non-energy purposes</t>
  </si>
  <si>
    <t>Energy from solid waste</t>
  </si>
  <si>
    <t>Total End Use for Energy purposes</t>
  </si>
  <si>
    <t>TOTAL SUPPLY</t>
  </si>
  <si>
    <t>End-use of energy products for non-energy purposes</t>
  </si>
  <si>
    <t>TOTAL USE</t>
  </si>
  <si>
    <t>Table 9.3 (A) Physical Supply Table for Energy for the year 2023-24 (P)</t>
  </si>
  <si>
    <t xml:space="preserve">Table 9.3 (B) Physical Use Table for Energy for the year 2023-24 (P)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</si>
</sst>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0000000000"/>
    <numFmt numFmtId="165" formatCode="#,##0.0000000000"/>
    <numFmt numFmtId="166" formatCode="0.0"/>
    <numFmt numFmtId="167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Palatino Linotype"/>
      <family val="1"/>
    </font>
    <font>
      <b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B0F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4" fontId="0" fillId="0" borderId="0" xfId="0" applyNumberFormat="1"/>
    <xf numFmtId="164" fontId="0" fillId="0" borderId="0" xfId="0" applyNumberFormat="1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4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3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1" fillId="0" borderId="1" xfId="0" applyFont="1" applyFill="1" applyBorder="1"/>
    <xf numFmtId="3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0" fillId="0" borderId="0" xfId="0" applyBorder="1"/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vertical="top" wrapText="1"/>
    </xf>
    <xf numFmtId="0" fontId="1" fillId="3" borderId="1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top"/>
    </xf>
    <xf numFmtId="0" fontId="1" fillId="3" borderId="0" xfId="0" applyFont="1" applyFill="1" applyBorder="1" applyAlignment="1">
      <alignment vertical="top" wrapText="1"/>
    </xf>
    <xf numFmtId="0" fontId="1" fillId="3" borderId="6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2" xfId="0" applyFont="1" applyFill="1" applyBorder="1" applyAlignment="1">
      <alignment vertical="top" wrapText="1"/>
    </xf>
    <xf numFmtId="0" fontId="1" fillId="3" borderId="4" xfId="0" applyFont="1" applyFill="1" applyBorder="1" applyAlignment="1">
      <alignment horizontal="center" vertical="top"/>
    </xf>
    <xf numFmtId="0" fontId="1" fillId="3" borderId="13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0" fillId="3" borderId="1" xfId="0" applyFill="1" applyBorder="1"/>
    <xf numFmtId="0" fontId="1" fillId="3" borderId="3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0" borderId="2" xfId="0" applyFont="1" applyBorder="1"/>
    <xf numFmtId="0" fontId="0" fillId="0" borderId="2" xfId="0" applyBorder="1"/>
    <xf numFmtId="0" fontId="7" fillId="4" borderId="16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0" fillId="5" borderId="12" xfId="0" applyFill="1" applyBorder="1" applyAlignment="1">
      <alignment horizontal="left"/>
    </xf>
    <xf numFmtId="0" fontId="0" fillId="5" borderId="17" xfId="0" applyFill="1" applyBorder="1"/>
    <xf numFmtId="1" fontId="0" fillId="5" borderId="17" xfId="0" applyNumberFormat="1" applyFill="1" applyBorder="1"/>
    <xf numFmtId="0" fontId="0" fillId="5" borderId="18" xfId="0" applyFill="1" applyBorder="1"/>
    <xf numFmtId="0" fontId="1" fillId="0" borderId="0" xfId="0" applyFont="1" applyBorder="1" applyAlignment="1">
      <alignment horizontal="center"/>
    </xf>
    <xf numFmtId="0" fontId="0" fillId="0" borderId="3" xfId="0" applyBorder="1" applyAlignment="1">
      <alignment horizontal="left" indent="1"/>
    </xf>
    <xf numFmtId="0" fontId="0" fillId="6" borderId="3" xfId="0" applyFill="1" applyBorder="1"/>
    <xf numFmtId="1" fontId="0" fillId="0" borderId="1" xfId="0" applyNumberFormat="1" applyBorder="1"/>
    <xf numFmtId="1" fontId="0" fillId="7" borderId="1" xfId="0" applyNumberFormat="1" applyFill="1" applyBorder="1"/>
    <xf numFmtId="0" fontId="0" fillId="5" borderId="12" xfId="0" applyFill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6" borderId="1" xfId="0" applyFill="1" applyBorder="1"/>
    <xf numFmtId="0" fontId="0" fillId="0" borderId="3" xfId="0" applyFill="1" applyBorder="1"/>
    <xf numFmtId="1" fontId="0" fillId="0" borderId="3" xfId="0" applyNumberFormat="1" applyFill="1" applyBorder="1"/>
    <xf numFmtId="1" fontId="0" fillId="0" borderId="3" xfId="0" applyNumberFormat="1" applyBorder="1"/>
    <xf numFmtId="0" fontId="0" fillId="0" borderId="2" xfId="0" applyBorder="1" applyAlignment="1">
      <alignment horizontal="left" indent="1"/>
    </xf>
    <xf numFmtId="1" fontId="0" fillId="0" borderId="0" xfId="0" applyNumberFormat="1"/>
    <xf numFmtId="0" fontId="1" fillId="0" borderId="19" xfId="0" applyFont="1" applyBorder="1" applyAlignment="1">
      <alignment horizontal="left"/>
    </xf>
    <xf numFmtId="0" fontId="0" fillId="6" borderId="19" xfId="0" applyFill="1" applyBorder="1"/>
    <xf numFmtId="1" fontId="1" fillId="0" borderId="1" xfId="0" applyNumberFormat="1" applyFont="1" applyBorder="1"/>
    <xf numFmtId="1" fontId="1" fillId="7" borderId="1" xfId="0" applyNumberFormat="1" applyFont="1" applyFill="1" applyBorder="1"/>
    <xf numFmtId="0" fontId="1" fillId="0" borderId="4" xfId="0" applyFont="1" applyBorder="1"/>
    <xf numFmtId="0" fontId="0" fillId="0" borderId="4" xfId="0" applyBorder="1"/>
    <xf numFmtId="0" fontId="0" fillId="0" borderId="1" xfId="0" applyBorder="1"/>
    <xf numFmtId="0" fontId="1" fillId="0" borderId="1" xfId="0" applyFont="1" applyBorder="1" applyAlignment="1">
      <alignment horizontal="left" indent="1"/>
    </xf>
    <xf numFmtId="1" fontId="1" fillId="0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/>
    <xf numFmtId="0" fontId="9" fillId="5" borderId="12" xfId="0" applyFont="1" applyFill="1" applyBorder="1" applyAlignment="1">
      <alignment horizontal="left" indent="1"/>
    </xf>
    <xf numFmtId="0" fontId="0" fillId="5" borderId="17" xfId="0" applyFill="1" applyBorder="1" applyAlignment="1">
      <alignment horizontal="right"/>
    </xf>
    <xf numFmtId="1" fontId="0" fillId="5" borderId="17" xfId="0" applyNumberFormat="1" applyFill="1" applyBorder="1" applyAlignment="1">
      <alignment horizontal="right"/>
    </xf>
    <xf numFmtId="1" fontId="0" fillId="5" borderId="18" xfId="0" applyNumberFormat="1" applyFill="1" applyBorder="1" applyAlignment="1">
      <alignment horizontal="right"/>
    </xf>
    <xf numFmtId="0" fontId="0" fillId="0" borderId="2" xfId="0" applyFill="1" applyBorder="1"/>
    <xf numFmtId="0" fontId="0" fillId="0" borderId="3" xfId="0" applyBorder="1" applyAlignment="1">
      <alignment horizontal="right"/>
    </xf>
    <xf numFmtId="1" fontId="0" fillId="0" borderId="3" xfId="0" applyNumberFormat="1" applyFill="1" applyBorder="1" applyAlignment="1">
      <alignment horizontal="right"/>
    </xf>
    <xf numFmtId="0" fontId="0" fillId="6" borderId="3" xfId="0" applyFill="1" applyBorder="1" applyAlignment="1">
      <alignment horizontal="right"/>
    </xf>
    <xf numFmtId="0" fontId="0" fillId="6" borderId="1" xfId="0" applyFill="1" applyBorder="1" applyAlignment="1">
      <alignment horizontal="right"/>
    </xf>
    <xf numFmtId="1" fontId="0" fillId="0" borderId="9" xfId="0" applyNumberFormat="1" applyFill="1" applyBorder="1" applyAlignment="1">
      <alignment horizontal="right"/>
    </xf>
    <xf numFmtId="1" fontId="0" fillId="7" borderId="3" xfId="0" applyNumberFormat="1" applyFill="1" applyBorder="1" applyAlignment="1">
      <alignment horizontal="right"/>
    </xf>
    <xf numFmtId="0" fontId="9" fillId="5" borderId="12" xfId="0" applyFont="1" applyFill="1" applyBorder="1" applyAlignment="1">
      <alignment horizontal="left"/>
    </xf>
    <xf numFmtId="0" fontId="0" fillId="0" borderId="2" xfId="0" applyBorder="1" applyAlignment="1">
      <alignment horizontal="right"/>
    </xf>
    <xf numFmtId="1" fontId="0" fillId="0" borderId="2" xfId="0" applyNumberFormat="1" applyFill="1" applyBorder="1" applyAlignment="1">
      <alignment horizontal="right"/>
    </xf>
    <xf numFmtId="1" fontId="0" fillId="0" borderId="2" xfId="0" applyNumberFormat="1" applyBorder="1" applyAlignment="1">
      <alignment horizontal="right"/>
    </xf>
    <xf numFmtId="0" fontId="0" fillId="6" borderId="2" xfId="0" applyFill="1" applyBorder="1" applyAlignment="1">
      <alignment horizontal="right"/>
    </xf>
    <xf numFmtId="1" fontId="0" fillId="0" borderId="11" xfId="0" applyNumberFormat="1" applyFill="1" applyBorder="1" applyAlignment="1">
      <alignment horizontal="right"/>
    </xf>
    <xf numFmtId="1" fontId="0" fillId="7" borderId="1" xfId="0" applyNumberFormat="1" applyFill="1" applyBorder="1" applyAlignment="1">
      <alignment horizontal="right"/>
    </xf>
    <xf numFmtId="0" fontId="0" fillId="0" borderId="1" xfId="0" applyBorder="1" applyAlignment="1">
      <alignment horizontal="right"/>
    </xf>
    <xf numFmtId="1" fontId="0" fillId="0" borderId="1" xfId="0" applyNumberFormat="1" applyFill="1" applyBorder="1" applyAlignment="1">
      <alignment horizontal="right" vertical="center"/>
    </xf>
    <xf numFmtId="1" fontId="0" fillId="0" borderId="18" xfId="0" applyNumberFormat="1" applyFill="1" applyBorder="1" applyAlignment="1">
      <alignment horizontal="right"/>
    </xf>
    <xf numFmtId="1" fontId="0" fillId="0" borderId="1" xfId="0" applyNumberFormat="1" applyFill="1" applyBorder="1"/>
    <xf numFmtId="1" fontId="5" fillId="0" borderId="1" xfId="0" applyNumberFormat="1" applyFont="1" applyFill="1" applyBorder="1" applyAlignment="1">
      <alignment horizontal="right"/>
    </xf>
    <xf numFmtId="1" fontId="0" fillId="0" borderId="1" xfId="0" applyNumberForma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1" fontId="11" fillId="0" borderId="0" xfId="0" applyNumberFormat="1" applyFont="1" applyFill="1" applyAlignment="1">
      <alignment horizontal="right"/>
    </xf>
    <xf numFmtId="0" fontId="1" fillId="0" borderId="5" xfId="0" applyFont="1" applyBorder="1" applyAlignment="1">
      <alignment horizontal="left" indent="2"/>
    </xf>
    <xf numFmtId="1" fontId="1" fillId="0" borderId="13" xfId="0" applyNumberFormat="1" applyFont="1" applyBorder="1" applyAlignment="1">
      <alignment horizontal="right"/>
    </xf>
    <xf numFmtId="1" fontId="1" fillId="8" borderId="13" xfId="0" applyNumberFormat="1" applyFont="1" applyFill="1" applyBorder="1" applyAlignment="1">
      <alignment horizontal="right"/>
    </xf>
    <xf numFmtId="1" fontId="1" fillId="7" borderId="1" xfId="0" applyNumberFormat="1" applyFont="1" applyFill="1" applyBorder="1" applyAlignment="1">
      <alignment horizontal="right"/>
    </xf>
    <xf numFmtId="0" fontId="1" fillId="5" borderId="20" xfId="0" applyFont="1" applyFill="1" applyBorder="1"/>
    <xf numFmtId="0" fontId="0" fillId="5" borderId="12" xfId="0" applyFill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2" xfId="0" applyFont="1" applyFill="1" applyBorder="1"/>
    <xf numFmtId="1" fontId="1" fillId="0" borderId="2" xfId="0" applyNumberFormat="1" applyFont="1" applyFill="1" applyBorder="1"/>
    <xf numFmtId="0" fontId="1" fillId="6" borderId="2" xfId="0" applyFont="1" applyFill="1" applyBorder="1"/>
    <xf numFmtId="1" fontId="1" fillId="0" borderId="2" xfId="0" applyNumberFormat="1" applyFont="1" applyBorder="1"/>
    <xf numFmtId="0" fontId="0" fillId="0" borderId="1" xfId="0" applyFill="1" applyBorder="1" applyAlignment="1">
      <alignment horizontal="left" indent="3"/>
    </xf>
    <xf numFmtId="1" fontId="0" fillId="0" borderId="1" xfId="0" applyNumberFormat="1" applyBorder="1" applyAlignment="1">
      <alignment horizontal="right"/>
    </xf>
    <xf numFmtId="0" fontId="0" fillId="0" borderId="1" xfId="0" applyFill="1" applyBorder="1" applyAlignment="1">
      <alignment horizontal="right"/>
    </xf>
    <xf numFmtId="1" fontId="0" fillId="5" borderId="18" xfId="0" applyNumberFormat="1" applyFill="1" applyBorder="1"/>
    <xf numFmtId="1" fontId="5" fillId="0" borderId="1" xfId="0" applyNumberFormat="1" applyFont="1" applyBorder="1" applyAlignment="1">
      <alignment horizontal="right"/>
    </xf>
    <xf numFmtId="0" fontId="12" fillId="0" borderId="1" xfId="0" applyFont="1" applyFill="1" applyBorder="1" applyAlignment="1">
      <alignment horizontal="right"/>
    </xf>
    <xf numFmtId="0" fontId="0" fillId="9" borderId="3" xfId="0" applyFill="1" applyBorder="1"/>
    <xf numFmtId="1" fontId="0" fillId="0" borderId="0" xfId="0" applyNumberFormat="1" applyBorder="1"/>
    <xf numFmtId="0" fontId="0" fillId="0" borderId="0" xfId="0" applyFill="1"/>
    <xf numFmtId="0" fontId="0" fillId="9" borderId="1" xfId="0" applyFill="1" applyBorder="1"/>
    <xf numFmtId="0" fontId="0" fillId="0" borderId="1" xfId="0" applyFill="1" applyBorder="1" applyAlignment="1">
      <alignment horizontal="left" indent="1"/>
    </xf>
    <xf numFmtId="1" fontId="1" fillId="0" borderId="1" xfId="0" applyNumberFormat="1" applyFont="1" applyBorder="1" applyAlignment="1">
      <alignment horizontal="right"/>
    </xf>
    <xf numFmtId="1" fontId="0" fillId="9" borderId="1" xfId="0" applyNumberFormat="1" applyFill="1" applyBorder="1"/>
    <xf numFmtId="0" fontId="1" fillId="5" borderId="12" xfId="0" applyFont="1" applyFill="1" applyBorder="1"/>
    <xf numFmtId="1" fontId="11" fillId="0" borderId="1" xfId="0" applyNumberFormat="1" applyFont="1" applyFill="1" applyBorder="1"/>
    <xf numFmtId="1" fontId="10" fillId="0" borderId="1" xfId="0" applyNumberFormat="1" applyFont="1" applyFill="1" applyBorder="1"/>
    <xf numFmtId="0" fontId="10" fillId="0" borderId="1" xfId="0" applyFont="1" applyFill="1" applyBorder="1"/>
    <xf numFmtId="1" fontId="0" fillId="0" borderId="3" xfId="0" applyNumberFormat="1" applyBorder="1" applyAlignment="1">
      <alignment horizontal="right"/>
    </xf>
    <xf numFmtId="0" fontId="0" fillId="0" borderId="21" xfId="0" applyBorder="1" applyAlignment="1">
      <alignment horizontal="left" indent="1"/>
    </xf>
    <xf numFmtId="0" fontId="0" fillId="6" borderId="21" xfId="0" applyFill="1" applyBorder="1" applyAlignment="1">
      <alignment horizontal="right"/>
    </xf>
    <xf numFmtId="0" fontId="0" fillId="0" borderId="21" xfId="0" applyBorder="1" applyAlignment="1">
      <alignment horizontal="right"/>
    </xf>
    <xf numFmtId="1" fontId="1" fillId="0" borderId="0" xfId="0" applyNumberFormat="1" applyFont="1" applyBorder="1"/>
    <xf numFmtId="0" fontId="1" fillId="7" borderId="22" xfId="0" applyFont="1" applyFill="1" applyBorder="1"/>
    <xf numFmtId="0" fontId="1" fillId="0" borderId="0" xfId="0" applyFont="1" applyBorder="1"/>
    <xf numFmtId="0" fontId="1" fillId="0" borderId="3" xfId="0" applyFont="1" applyBorder="1"/>
    <xf numFmtId="0" fontId="0" fillId="0" borderId="3" xfId="0" applyBorder="1"/>
    <xf numFmtId="0" fontId="0" fillId="0" borderId="4" xfId="0" applyFill="1" applyBorder="1" applyAlignment="1">
      <alignment horizontal="left" indent="3"/>
    </xf>
    <xf numFmtId="0" fontId="0" fillId="0" borderId="3" xfId="0" applyFill="1" applyBorder="1" applyAlignment="1">
      <alignment horizontal="left" indent="2"/>
    </xf>
    <xf numFmtId="165" fontId="0" fillId="0" borderId="0" xfId="0" applyNumberFormat="1"/>
    <xf numFmtId="2" fontId="0" fillId="0" borderId="0" xfId="0" applyNumberFormat="1"/>
    <xf numFmtId="0" fontId="0" fillId="6" borderId="2" xfId="0" applyFill="1" applyBorder="1"/>
    <xf numFmtId="1" fontId="0" fillId="0" borderId="2" xfId="0" applyNumberFormat="1" applyBorder="1"/>
    <xf numFmtId="0" fontId="0" fillId="0" borderId="3" xfId="0" applyFill="1" applyBorder="1" applyAlignment="1">
      <alignment horizontal="left" indent="1"/>
    </xf>
    <xf numFmtId="0" fontId="1" fillId="0" borderId="12" xfId="0" applyFont="1" applyBorder="1"/>
    <xf numFmtId="0" fontId="0" fillId="0" borderId="12" xfId="0" applyBorder="1"/>
    <xf numFmtId="0" fontId="0" fillId="0" borderId="17" xfId="0" applyBorder="1"/>
    <xf numFmtId="0" fontId="0" fillId="0" borderId="18" xfId="0" applyBorder="1"/>
    <xf numFmtId="1" fontId="0" fillId="0" borderId="18" xfId="0" applyNumberFormat="1" applyBorder="1"/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/>
    <xf numFmtId="0" fontId="6" fillId="2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/>
    <xf numFmtId="0" fontId="1" fillId="3" borderId="4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top" wrapText="1"/>
    </xf>
    <xf numFmtId="166" fontId="0" fillId="0" borderId="0" xfId="0" applyNumberFormat="1"/>
    <xf numFmtId="167" fontId="0" fillId="0" borderId="0" xfId="0" applyNumberFormat="1"/>
    <xf numFmtId="0" fontId="6" fillId="2" borderId="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17843-F0A6-4B52-9F1A-71153DF38E45}">
  <sheetPr>
    <tabColor rgb="FF92D050"/>
  </sheetPr>
  <dimension ref="A1:G19"/>
  <sheetViews>
    <sheetView workbookViewId="0">
      <selection activeCell="C20" sqref="C20"/>
    </sheetView>
  </sheetViews>
  <sheetFormatPr defaultRowHeight="15" x14ac:dyDescent="0.25"/>
  <cols>
    <col min="1" max="1" width="42.85546875" customWidth="1"/>
    <col min="2" max="2" width="14.85546875" customWidth="1"/>
    <col min="3" max="3" width="13.85546875" customWidth="1"/>
    <col min="4" max="4" width="14.28515625" customWidth="1"/>
    <col min="5" max="5" width="14.42578125" customWidth="1"/>
    <col min="7" max="7" width="15.7109375" bestFit="1" customWidth="1"/>
  </cols>
  <sheetData>
    <row r="1" spans="1:7" ht="30" customHeight="1" x14ac:dyDescent="0.3">
      <c r="A1" s="19" t="s">
        <v>23</v>
      </c>
      <c r="B1" s="19"/>
      <c r="C1" s="19"/>
      <c r="D1" s="19"/>
      <c r="E1" s="19"/>
      <c r="F1" s="4"/>
    </row>
    <row r="2" spans="1:7" ht="30.75" customHeight="1" x14ac:dyDescent="0.25">
      <c r="A2" s="20"/>
      <c r="B2" s="18" t="s">
        <v>0</v>
      </c>
      <c r="C2" s="18"/>
      <c r="D2" s="18"/>
      <c r="E2" s="18"/>
      <c r="F2" s="3"/>
    </row>
    <row r="3" spans="1:7" ht="49.5" customHeight="1" x14ac:dyDescent="0.25">
      <c r="A3" s="21"/>
      <c r="B3" s="11" t="s">
        <v>1</v>
      </c>
      <c r="C3" s="11" t="s">
        <v>14</v>
      </c>
      <c r="D3" s="12" t="s">
        <v>15</v>
      </c>
      <c r="E3" s="12" t="s">
        <v>17</v>
      </c>
    </row>
    <row r="4" spans="1:7" ht="30" x14ac:dyDescent="0.25">
      <c r="A4" s="22"/>
      <c r="B4" s="12" t="s">
        <v>2</v>
      </c>
      <c r="C4" s="12" t="s">
        <v>2</v>
      </c>
      <c r="D4" s="12" t="s">
        <v>16</v>
      </c>
      <c r="E4" s="12" t="s">
        <v>18</v>
      </c>
    </row>
    <row r="5" spans="1:7" ht="39" customHeight="1" x14ac:dyDescent="0.25">
      <c r="A5" s="13" t="s">
        <v>3</v>
      </c>
      <c r="B5" s="14">
        <v>110776</v>
      </c>
      <c r="C5" s="14">
        <v>2138</v>
      </c>
      <c r="D5" s="14">
        <v>3295</v>
      </c>
      <c r="E5" s="14">
        <v>650626</v>
      </c>
      <c r="G5" s="2"/>
    </row>
    <row r="6" spans="1:7" x14ac:dyDescent="0.25">
      <c r="A6" s="15" t="s">
        <v>4</v>
      </c>
      <c r="B6" s="5"/>
      <c r="C6" s="5"/>
      <c r="D6" s="5"/>
      <c r="E6" s="6"/>
      <c r="G6" s="2"/>
    </row>
    <row r="7" spans="1:7" x14ac:dyDescent="0.25">
      <c r="A7" s="15" t="s">
        <v>5</v>
      </c>
      <c r="B7" s="8">
        <v>12303</v>
      </c>
      <c r="C7" s="8">
        <v>453</v>
      </c>
      <c r="D7" s="7">
        <f>14.2*7.33</f>
        <v>104.086</v>
      </c>
      <c r="E7" s="7">
        <f>35.6*1000</f>
        <v>35600</v>
      </c>
      <c r="G7" s="2"/>
    </row>
    <row r="8" spans="1:7" x14ac:dyDescent="0.25">
      <c r="A8" s="15" t="s">
        <v>6</v>
      </c>
      <c r="B8" s="5"/>
      <c r="C8" s="5"/>
      <c r="D8" s="5"/>
      <c r="E8" s="6"/>
      <c r="G8" s="2"/>
    </row>
    <row r="9" spans="1:7" x14ac:dyDescent="0.25">
      <c r="A9" s="16" t="s">
        <v>7</v>
      </c>
      <c r="B9" s="17">
        <f>B7</f>
        <v>12303</v>
      </c>
      <c r="C9" s="17">
        <f>C7</f>
        <v>453</v>
      </c>
      <c r="D9" s="17">
        <f>D7+D8</f>
        <v>104.086</v>
      </c>
      <c r="E9" s="14">
        <f>E7+E8</f>
        <v>35600</v>
      </c>
      <c r="G9" s="2"/>
    </row>
    <row r="10" spans="1:7" x14ac:dyDescent="0.25">
      <c r="A10" s="15" t="s">
        <v>8</v>
      </c>
      <c r="B10" s="5"/>
      <c r="C10" s="5"/>
      <c r="D10" s="5"/>
      <c r="E10" s="6"/>
      <c r="G10" s="2"/>
    </row>
    <row r="11" spans="1:7" x14ac:dyDescent="0.25">
      <c r="A11" s="15" t="s">
        <v>9</v>
      </c>
      <c r="B11" s="5">
        <v>998</v>
      </c>
      <c r="C11" s="5">
        <v>41</v>
      </c>
      <c r="D11" s="7">
        <f>29.36*7.33</f>
        <v>215.2088</v>
      </c>
      <c r="E11" s="7">
        <f>36.438*1000</f>
        <v>36438</v>
      </c>
      <c r="G11" s="2"/>
    </row>
    <row r="12" spans="1:7" x14ac:dyDescent="0.25">
      <c r="A12" s="15" t="s">
        <v>10</v>
      </c>
      <c r="B12" s="8">
        <f>B11*3.7</f>
        <v>3692.6000000000004</v>
      </c>
      <c r="C12" s="8">
        <f>C11*3.46</f>
        <v>141.85999999999999</v>
      </c>
      <c r="D12" s="8"/>
      <c r="E12" s="7"/>
      <c r="G12" s="2"/>
    </row>
    <row r="13" spans="1:7" x14ac:dyDescent="0.25">
      <c r="A13" s="15" t="s">
        <v>11</v>
      </c>
      <c r="B13" s="9"/>
      <c r="C13" s="9"/>
      <c r="D13" s="9">
        <v>0.45</v>
      </c>
      <c r="E13" s="7">
        <v>6387</v>
      </c>
      <c r="G13" s="2"/>
    </row>
    <row r="14" spans="1:7" x14ac:dyDescent="0.25">
      <c r="A14" s="16" t="s">
        <v>12</v>
      </c>
      <c r="B14" s="17">
        <f>B11+B12</f>
        <v>4690.6000000000004</v>
      </c>
      <c r="C14" s="17">
        <f>C11+C12</f>
        <v>182.85999999999999</v>
      </c>
      <c r="D14" s="17">
        <f>D11+D13</f>
        <v>215.65879999999999</v>
      </c>
      <c r="E14" s="14">
        <f>E11+E13</f>
        <v>42825</v>
      </c>
      <c r="G14" s="2"/>
    </row>
    <row r="15" spans="1:7" ht="30.75" customHeight="1" x14ac:dyDescent="0.25">
      <c r="A15" s="16" t="s">
        <v>13</v>
      </c>
      <c r="B15" s="14">
        <f>B5+B9-B14</f>
        <v>118388.4</v>
      </c>
      <c r="C15" s="14">
        <f>C5+C9-C14</f>
        <v>2408.14</v>
      </c>
      <c r="D15" s="14">
        <f>D5+D9-D14</f>
        <v>3183.4271999999996</v>
      </c>
      <c r="E15" s="14">
        <f>E5+E9-E14</f>
        <v>643401</v>
      </c>
      <c r="G15" s="2"/>
    </row>
    <row r="16" spans="1:7" x14ac:dyDescent="0.25">
      <c r="A16" s="10" t="s">
        <v>19</v>
      </c>
    </row>
    <row r="17" spans="1:2" x14ac:dyDescent="0.25">
      <c r="A17" s="10" t="s">
        <v>20</v>
      </c>
    </row>
    <row r="18" spans="1:2" x14ac:dyDescent="0.25">
      <c r="A18" s="10" t="s">
        <v>21</v>
      </c>
      <c r="B18" s="1"/>
    </row>
    <row r="19" spans="1:2" x14ac:dyDescent="0.25">
      <c r="A19" s="10" t="s">
        <v>22</v>
      </c>
    </row>
  </sheetData>
  <mergeCells count="3">
    <mergeCell ref="B2:E2"/>
    <mergeCell ref="A1:E1"/>
    <mergeCell ref="A2:A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CBE3F-D6EC-4A26-AD00-9EAC89BF0121}">
  <sheetPr>
    <tabColor rgb="FF92D050"/>
  </sheetPr>
  <dimension ref="A1:AG51"/>
  <sheetViews>
    <sheetView zoomScaleNormal="100" workbookViewId="0">
      <selection activeCell="K12" sqref="K12"/>
    </sheetView>
  </sheetViews>
  <sheetFormatPr defaultRowHeight="15" x14ac:dyDescent="0.25"/>
  <cols>
    <col min="1" max="1" width="39.5703125" customWidth="1"/>
    <col min="3" max="3" width="13.85546875" customWidth="1"/>
    <col min="4" max="4" width="13" customWidth="1"/>
    <col min="5" max="5" width="12.42578125" customWidth="1"/>
    <col min="6" max="6" width="12.28515625" customWidth="1"/>
    <col min="7" max="7" width="12.42578125" customWidth="1"/>
    <col min="12" max="12" width="9.7109375" customWidth="1"/>
    <col min="14" max="14" width="9.140625" style="26"/>
    <col min="15" max="15" width="22.28515625" customWidth="1"/>
    <col min="16" max="18" width="9.28515625" bestFit="1" customWidth="1"/>
    <col min="20" max="20" width="9.5703125" bestFit="1" customWidth="1"/>
    <col min="21" max="21" width="9.28515625" bestFit="1" customWidth="1"/>
    <col min="22" max="23" width="9.5703125" bestFit="1" customWidth="1"/>
    <col min="25" max="25" width="9.85546875" bestFit="1" customWidth="1"/>
    <col min="26" max="26" width="9.5703125" bestFit="1" customWidth="1"/>
    <col min="27" max="27" width="10" customWidth="1"/>
    <col min="28" max="28" width="10.7109375" bestFit="1" customWidth="1"/>
    <col min="30" max="30" width="14.28515625" customWidth="1"/>
    <col min="31" max="31" width="21.42578125" bestFit="1" customWidth="1"/>
  </cols>
  <sheetData>
    <row r="1" spans="1:29" x14ac:dyDescent="0.25">
      <c r="A1" s="23" t="s">
        <v>24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5"/>
    </row>
    <row r="2" spans="1:29" x14ac:dyDescent="0.25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9"/>
      <c r="O2" s="23" t="s">
        <v>25</v>
      </c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5"/>
    </row>
    <row r="3" spans="1:29" ht="21.75" customHeight="1" x14ac:dyDescent="0.25">
      <c r="A3" s="30" t="s">
        <v>26</v>
      </c>
      <c r="B3" s="31" t="s">
        <v>27</v>
      </c>
      <c r="C3" s="31"/>
      <c r="D3" s="31"/>
      <c r="E3" s="31"/>
      <c r="F3" s="31"/>
      <c r="G3" s="31"/>
      <c r="H3" s="31"/>
      <c r="I3" s="32"/>
      <c r="J3" s="32"/>
      <c r="K3" s="32"/>
      <c r="L3" s="33"/>
      <c r="O3" s="27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9"/>
    </row>
    <row r="4" spans="1:29" ht="45" x14ac:dyDescent="0.25">
      <c r="A4" s="30"/>
      <c r="B4" s="34" t="s">
        <v>28</v>
      </c>
      <c r="C4" s="34"/>
      <c r="D4" s="34"/>
      <c r="E4" s="34"/>
      <c r="F4" s="34"/>
      <c r="G4" s="34"/>
      <c r="H4" s="35" t="s">
        <v>29</v>
      </c>
      <c r="I4" s="36"/>
      <c r="J4" s="36"/>
      <c r="K4" s="36"/>
      <c r="L4" s="37"/>
      <c r="O4" s="30" t="s">
        <v>30</v>
      </c>
      <c r="P4" s="38" t="s">
        <v>31</v>
      </c>
      <c r="Q4" s="38"/>
      <c r="R4" s="38"/>
      <c r="S4" s="38"/>
      <c r="T4" s="38"/>
      <c r="U4" s="38"/>
      <c r="V4" s="38"/>
      <c r="W4" s="39" t="s">
        <v>32</v>
      </c>
      <c r="X4" s="40" t="s">
        <v>33</v>
      </c>
      <c r="Y4" s="40" t="s">
        <v>34</v>
      </c>
      <c r="Z4" s="41" t="s">
        <v>35</v>
      </c>
      <c r="AA4" s="40" t="s">
        <v>36</v>
      </c>
      <c r="AB4" s="40" t="s">
        <v>37</v>
      </c>
    </row>
    <row r="5" spans="1:29" ht="30.75" customHeight="1" thickBot="1" x14ac:dyDescent="0.3">
      <c r="A5" s="30"/>
      <c r="B5" s="42" t="s">
        <v>38</v>
      </c>
      <c r="C5" s="43" t="s">
        <v>39</v>
      </c>
      <c r="D5" s="42" t="s">
        <v>40</v>
      </c>
      <c r="E5" s="42" t="s">
        <v>41</v>
      </c>
      <c r="F5" s="42" t="s">
        <v>42</v>
      </c>
      <c r="G5" s="42" t="s">
        <v>43</v>
      </c>
      <c r="H5" s="44"/>
      <c r="I5" s="45" t="s">
        <v>33</v>
      </c>
      <c r="J5" s="45" t="s">
        <v>44</v>
      </c>
      <c r="K5" s="45" t="s">
        <v>45</v>
      </c>
      <c r="L5" s="46" t="s">
        <v>37</v>
      </c>
      <c r="O5" s="30"/>
      <c r="P5" s="34" t="s">
        <v>28</v>
      </c>
      <c r="Q5" s="34"/>
      <c r="R5" s="34"/>
      <c r="S5" s="34"/>
      <c r="T5" s="34"/>
      <c r="U5" s="34"/>
      <c r="V5" s="34"/>
      <c r="W5" s="47" t="s">
        <v>29</v>
      </c>
      <c r="X5" s="48"/>
      <c r="Y5" s="48"/>
      <c r="Z5" s="49"/>
      <c r="AA5" s="48"/>
      <c r="AB5" s="48"/>
    </row>
    <row r="6" spans="1:29" ht="34.5" customHeight="1" thickBot="1" x14ac:dyDescent="0.3">
      <c r="A6" s="30"/>
      <c r="B6" s="50" t="s">
        <v>46</v>
      </c>
      <c r="C6" s="51" t="s">
        <v>47</v>
      </c>
      <c r="D6" s="51" t="s">
        <v>48</v>
      </c>
      <c r="E6" s="51" t="s">
        <v>49</v>
      </c>
      <c r="F6" s="51" t="s">
        <v>50</v>
      </c>
      <c r="G6" s="52"/>
      <c r="H6" s="53"/>
      <c r="I6" s="52"/>
      <c r="J6" s="52"/>
      <c r="K6" s="52"/>
      <c r="L6" s="52"/>
      <c r="O6" s="30"/>
      <c r="P6" s="46" t="s">
        <v>38</v>
      </c>
      <c r="Q6" s="46" t="s">
        <v>39</v>
      </c>
      <c r="R6" s="46" t="s">
        <v>40</v>
      </c>
      <c r="S6" s="54" t="s">
        <v>51</v>
      </c>
      <c r="T6" s="46" t="s">
        <v>42</v>
      </c>
      <c r="U6" s="46" t="s">
        <v>52</v>
      </c>
      <c r="V6" s="46" t="s">
        <v>43</v>
      </c>
      <c r="W6" s="47"/>
      <c r="X6" s="55"/>
      <c r="Y6" s="55"/>
      <c r="Z6" s="56"/>
      <c r="AA6" s="55"/>
      <c r="AB6" s="55"/>
    </row>
    <row r="7" spans="1:29" ht="15.75" thickBot="1" x14ac:dyDescent="0.3">
      <c r="A7" s="57" t="s">
        <v>53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O7" s="30"/>
      <c r="P7" s="59" t="s">
        <v>46</v>
      </c>
      <c r="Q7" s="59" t="s">
        <v>47</v>
      </c>
      <c r="R7" s="59" t="s">
        <v>48</v>
      </c>
      <c r="S7" s="59" t="s">
        <v>49</v>
      </c>
      <c r="T7" s="59" t="s">
        <v>50</v>
      </c>
      <c r="U7" s="60"/>
      <c r="V7" s="52"/>
      <c r="W7" s="47"/>
      <c r="X7" s="52"/>
      <c r="Y7" s="52"/>
      <c r="Z7" s="52"/>
      <c r="AA7" s="52"/>
      <c r="AB7" s="52"/>
    </row>
    <row r="8" spans="1:29" x14ac:dyDescent="0.25">
      <c r="A8" s="61" t="s">
        <v>54</v>
      </c>
      <c r="B8" s="62"/>
      <c r="C8" s="62"/>
      <c r="D8" s="62"/>
      <c r="E8" s="62"/>
      <c r="F8" s="62"/>
      <c r="G8" s="62"/>
      <c r="H8" s="62"/>
      <c r="I8" s="62"/>
      <c r="J8" s="62"/>
      <c r="K8" s="63"/>
      <c r="L8" s="64"/>
      <c r="N8" s="65"/>
      <c r="O8" s="57" t="s">
        <v>53</v>
      </c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</row>
    <row r="9" spans="1:29" x14ac:dyDescent="0.25">
      <c r="A9" s="66" t="s">
        <v>55</v>
      </c>
      <c r="B9" s="67"/>
      <c r="C9" s="67"/>
      <c r="D9" s="67"/>
      <c r="E9" s="67"/>
      <c r="F9" s="67"/>
      <c r="G9" s="67"/>
      <c r="H9" s="67"/>
      <c r="I9" s="67"/>
      <c r="J9" s="67"/>
      <c r="K9" s="68">
        <v>15064.015654040759</v>
      </c>
      <c r="L9" s="69">
        <v>15064.015654040759</v>
      </c>
      <c r="N9" s="65"/>
      <c r="O9" s="70" t="s">
        <v>54</v>
      </c>
      <c r="P9" s="62"/>
      <c r="Q9" s="63"/>
      <c r="R9" s="62"/>
      <c r="S9" s="62"/>
      <c r="T9" s="62"/>
      <c r="U9" s="62"/>
      <c r="V9" s="62"/>
      <c r="W9" s="62"/>
      <c r="X9" s="62"/>
      <c r="Y9" s="62"/>
      <c r="Z9" s="62"/>
      <c r="AA9" s="62"/>
      <c r="AB9" s="64"/>
    </row>
    <row r="10" spans="1:29" x14ac:dyDescent="0.25">
      <c r="A10" s="71" t="s">
        <v>56</v>
      </c>
      <c r="B10" s="72"/>
      <c r="C10" s="72"/>
      <c r="D10" s="72"/>
      <c r="E10" s="72"/>
      <c r="F10" s="72"/>
      <c r="G10" s="72"/>
      <c r="H10" s="72"/>
      <c r="I10" s="72"/>
      <c r="J10" s="72"/>
      <c r="K10" s="68">
        <v>420.30083400000001</v>
      </c>
      <c r="L10" s="69">
        <v>420.30083400000001</v>
      </c>
      <c r="N10" s="65"/>
      <c r="O10" s="66" t="s">
        <v>55</v>
      </c>
      <c r="P10" s="73"/>
      <c r="Q10" s="74">
        <v>15064.015654040759</v>
      </c>
      <c r="R10" s="73"/>
      <c r="S10" s="73"/>
      <c r="T10" s="73"/>
      <c r="U10" s="73"/>
      <c r="V10" s="73"/>
      <c r="W10" s="67"/>
      <c r="X10" s="67"/>
      <c r="Y10" s="67"/>
      <c r="Z10" s="67"/>
      <c r="AA10" s="67"/>
      <c r="AB10" s="75">
        <v>15064.015654040759</v>
      </c>
    </row>
    <row r="11" spans="1:29" x14ac:dyDescent="0.25">
      <c r="A11" s="71" t="s">
        <v>57</v>
      </c>
      <c r="B11" s="72"/>
      <c r="C11" s="72"/>
      <c r="D11" s="72"/>
      <c r="E11" s="72"/>
      <c r="F11" s="72"/>
      <c r="G11" s="72"/>
      <c r="H11" s="72"/>
      <c r="I11" s="72"/>
      <c r="J11" s="72"/>
      <c r="K11" s="68">
        <v>1248.5436027141939</v>
      </c>
      <c r="L11" s="69">
        <v>1248.5436027141939</v>
      </c>
      <c r="N11" s="65"/>
      <c r="O11" s="71" t="s">
        <v>56</v>
      </c>
      <c r="P11" s="73"/>
      <c r="Q11" s="74">
        <v>420.30083400000001</v>
      </c>
      <c r="R11" s="73"/>
      <c r="S11" s="73"/>
      <c r="T11" s="73"/>
      <c r="U11" s="73"/>
      <c r="V11" s="73"/>
      <c r="W11" s="72"/>
      <c r="X11" s="72"/>
      <c r="Y11" s="72"/>
      <c r="Z11" s="72"/>
      <c r="AA11" s="72"/>
      <c r="AB11" s="68">
        <v>420.30083400000001</v>
      </c>
    </row>
    <row r="12" spans="1:29" x14ac:dyDescent="0.25">
      <c r="A12" s="71" t="s">
        <v>58</v>
      </c>
      <c r="B12" s="72"/>
      <c r="C12" s="72"/>
      <c r="D12" s="72"/>
      <c r="E12" s="72"/>
      <c r="F12" s="72"/>
      <c r="G12" s="72"/>
      <c r="H12" s="72"/>
      <c r="I12" s="72"/>
      <c r="J12" s="72"/>
      <c r="K12" s="68">
        <v>1334.1749225218239</v>
      </c>
      <c r="L12" s="69">
        <v>1334.1749225218239</v>
      </c>
      <c r="N12" s="65"/>
      <c r="O12" s="71" t="s">
        <v>57</v>
      </c>
      <c r="P12" s="73"/>
      <c r="Q12" s="74">
        <v>1248.5436027141939</v>
      </c>
      <c r="R12" s="73"/>
      <c r="S12" s="73"/>
      <c r="T12" s="73"/>
      <c r="U12" s="73"/>
      <c r="V12" s="73"/>
      <c r="W12" s="72"/>
      <c r="X12" s="72"/>
      <c r="Y12" s="72"/>
      <c r="Z12" s="72"/>
      <c r="AA12" s="72"/>
      <c r="AB12" s="68">
        <v>1248.5436027141939</v>
      </c>
    </row>
    <row r="13" spans="1:29" x14ac:dyDescent="0.25">
      <c r="A13" s="71" t="s">
        <v>59</v>
      </c>
      <c r="B13" s="72"/>
      <c r="C13" s="72"/>
      <c r="D13" s="72"/>
      <c r="E13" s="72"/>
      <c r="F13" s="72"/>
      <c r="G13" s="72"/>
      <c r="H13" s="72"/>
      <c r="I13" s="72"/>
      <c r="J13" s="72"/>
      <c r="K13" s="68">
        <v>500.39285450399996</v>
      </c>
      <c r="L13" s="69">
        <v>500.39285450399996</v>
      </c>
      <c r="N13" s="65"/>
      <c r="O13" s="71" t="s">
        <v>58</v>
      </c>
      <c r="P13" s="73"/>
      <c r="Q13" s="74">
        <v>1334.1749225218239</v>
      </c>
      <c r="R13" s="73"/>
      <c r="S13" s="73"/>
      <c r="T13" s="73"/>
      <c r="U13" s="73"/>
      <c r="V13" s="73"/>
      <c r="W13" s="72"/>
      <c r="X13" s="72"/>
      <c r="Y13" s="72"/>
      <c r="Z13" s="72"/>
      <c r="AA13" s="72"/>
      <c r="AB13" s="68">
        <v>1334.1749225218239</v>
      </c>
    </row>
    <row r="14" spans="1:29" x14ac:dyDescent="0.25">
      <c r="A14" s="76" t="s">
        <v>60</v>
      </c>
      <c r="B14" s="72"/>
      <c r="C14" s="72"/>
      <c r="D14" s="72"/>
      <c r="E14" s="72"/>
      <c r="F14" s="72"/>
      <c r="G14" s="72"/>
      <c r="H14" s="72"/>
      <c r="I14" s="72"/>
      <c r="J14" s="72"/>
      <c r="K14" s="68">
        <v>764.21046722042797</v>
      </c>
      <c r="L14" s="69">
        <v>764.21046722042797</v>
      </c>
      <c r="N14" s="65"/>
      <c r="O14" s="71" t="s">
        <v>59</v>
      </c>
      <c r="P14" s="73"/>
      <c r="Q14" s="73"/>
      <c r="R14" s="73"/>
      <c r="S14" s="74">
        <v>500.39285450399996</v>
      </c>
      <c r="T14" s="73"/>
      <c r="U14" s="73"/>
      <c r="V14" s="73"/>
      <c r="W14" s="72"/>
      <c r="X14" s="72"/>
      <c r="Y14" s="72"/>
      <c r="Z14" s="72"/>
      <c r="AA14" s="72"/>
      <c r="AB14" s="68">
        <v>500.39285450399996</v>
      </c>
    </row>
    <row r="15" spans="1:29" x14ac:dyDescent="0.25">
      <c r="A15" s="76" t="s">
        <v>61</v>
      </c>
      <c r="B15" s="72"/>
      <c r="C15" s="72"/>
      <c r="D15" s="72"/>
      <c r="E15" s="72"/>
      <c r="F15" s="72"/>
      <c r="G15" s="72"/>
      <c r="H15" s="72"/>
      <c r="I15" s="72"/>
      <c r="J15" s="72"/>
      <c r="K15" s="68">
        <v>584.70732380908657</v>
      </c>
      <c r="L15" s="69">
        <v>584.70732380908657</v>
      </c>
      <c r="M15" s="77"/>
      <c r="N15" s="65"/>
      <c r="O15" s="76" t="s">
        <v>60</v>
      </c>
      <c r="P15" s="73"/>
      <c r="Q15" s="73"/>
      <c r="R15" s="73"/>
      <c r="S15" s="74">
        <v>764.21046722042797</v>
      </c>
      <c r="T15" s="73"/>
      <c r="U15" s="73"/>
      <c r="V15" s="73"/>
      <c r="W15" s="72"/>
      <c r="X15" s="72"/>
      <c r="Y15" s="72"/>
      <c r="Z15" s="72"/>
      <c r="AA15" s="72"/>
      <c r="AB15" s="68">
        <v>764.21046722042797</v>
      </c>
    </row>
    <row r="16" spans="1:29" ht="15.75" thickBot="1" x14ac:dyDescent="0.3">
      <c r="A16" s="78" t="s">
        <v>37</v>
      </c>
      <c r="B16" s="79"/>
      <c r="C16" s="79"/>
      <c r="D16" s="79"/>
      <c r="E16" s="79"/>
      <c r="F16" s="79"/>
      <c r="G16" s="79"/>
      <c r="H16" s="79"/>
      <c r="I16" s="79"/>
      <c r="J16" s="79"/>
      <c r="K16" s="80">
        <v>19916.345658810289</v>
      </c>
      <c r="L16" s="81">
        <v>19916.345658810289</v>
      </c>
      <c r="M16" s="77"/>
      <c r="N16" s="65"/>
      <c r="O16" s="76" t="s">
        <v>61</v>
      </c>
      <c r="P16" s="73"/>
      <c r="Q16" s="73"/>
      <c r="R16" s="73"/>
      <c r="S16" s="74">
        <v>584.70732380908657</v>
      </c>
      <c r="T16" s="73"/>
      <c r="U16" s="73"/>
      <c r="V16" s="73"/>
      <c r="W16" s="72"/>
      <c r="X16" s="72"/>
      <c r="Y16" s="72"/>
      <c r="Z16" s="72"/>
      <c r="AA16" s="72"/>
      <c r="AB16" s="68">
        <v>584.70732380908657</v>
      </c>
      <c r="AC16" s="77"/>
    </row>
    <row r="17" spans="1:33" x14ac:dyDescent="0.25">
      <c r="A17" s="82" t="s">
        <v>62</v>
      </c>
      <c r="B17" s="83"/>
      <c r="C17" s="83"/>
      <c r="D17" s="83"/>
      <c r="E17" s="83"/>
      <c r="F17" s="83"/>
      <c r="G17" s="83"/>
      <c r="H17" s="83"/>
      <c r="I17" s="83"/>
      <c r="J17" s="83"/>
      <c r="K17" s="84"/>
      <c r="L17" s="84"/>
      <c r="O17" s="85" t="s">
        <v>63</v>
      </c>
      <c r="P17" s="86">
        <v>0</v>
      </c>
      <c r="Q17" s="86">
        <v>18067.035013276774</v>
      </c>
      <c r="R17" s="86">
        <v>0</v>
      </c>
      <c r="S17" s="86">
        <v>1849.3106455335146</v>
      </c>
      <c r="T17" s="86">
        <v>0</v>
      </c>
      <c r="U17" s="86"/>
      <c r="V17" s="86">
        <v>0</v>
      </c>
      <c r="W17" s="87"/>
      <c r="X17" s="87"/>
      <c r="Y17" s="87"/>
      <c r="Z17" s="87"/>
      <c r="AA17" s="87"/>
      <c r="AB17" s="80">
        <v>19916.345658810289</v>
      </c>
    </row>
    <row r="18" spans="1:33" x14ac:dyDescent="0.25">
      <c r="A18" s="88" t="s">
        <v>64</v>
      </c>
      <c r="B18" s="89"/>
      <c r="C18" s="89"/>
      <c r="D18" s="89"/>
      <c r="E18" s="89"/>
      <c r="F18" s="89"/>
      <c r="G18" s="89"/>
      <c r="H18" s="89"/>
      <c r="I18" s="89"/>
      <c r="J18" s="90"/>
      <c r="K18" s="89"/>
      <c r="L18" s="91"/>
      <c r="M18" s="77"/>
      <c r="O18" s="57" t="s">
        <v>62</v>
      </c>
      <c r="P18" s="92"/>
      <c r="Q18" s="92"/>
      <c r="R18" s="92"/>
      <c r="S18" s="92"/>
      <c r="T18" s="92"/>
      <c r="U18" s="92"/>
      <c r="V18" s="92"/>
      <c r="W18" s="58"/>
      <c r="X18" s="58"/>
      <c r="Y18" s="58"/>
      <c r="Z18" s="58"/>
      <c r="AA18" s="58"/>
      <c r="AB18" s="58"/>
    </row>
    <row r="19" spans="1:33" x14ac:dyDescent="0.25">
      <c r="A19" s="66" t="s">
        <v>55</v>
      </c>
      <c r="B19" s="93"/>
      <c r="C19" s="94">
        <v>15064.015654040759</v>
      </c>
      <c r="D19" s="93"/>
      <c r="E19" s="93"/>
      <c r="F19" s="93"/>
      <c r="G19" s="93"/>
      <c r="H19" s="95"/>
      <c r="I19" s="96"/>
      <c r="J19" s="97">
        <v>5289.7174678174533</v>
      </c>
      <c r="K19" s="95"/>
      <c r="L19" s="98">
        <v>20353.733121858211</v>
      </c>
      <c r="M19" s="77"/>
      <c r="O19" s="99" t="s">
        <v>65</v>
      </c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4"/>
      <c r="AC19" s="77"/>
    </row>
    <row r="20" spans="1:33" x14ac:dyDescent="0.25">
      <c r="A20" s="71" t="s">
        <v>56</v>
      </c>
      <c r="B20" s="100"/>
      <c r="C20" s="101">
        <v>420.30083400000001</v>
      </c>
      <c r="D20" s="100"/>
      <c r="E20" s="102"/>
      <c r="F20" s="100"/>
      <c r="G20" s="100"/>
      <c r="H20" s="103"/>
      <c r="I20" s="96"/>
      <c r="J20" s="104">
        <v>0.218593271694</v>
      </c>
      <c r="K20" s="96"/>
      <c r="L20" s="105">
        <v>420.51942727169398</v>
      </c>
      <c r="M20" s="77"/>
      <c r="O20" s="66" t="s">
        <v>55</v>
      </c>
      <c r="P20" s="73"/>
      <c r="Q20" s="73"/>
      <c r="R20" s="73"/>
      <c r="S20" s="74">
        <v>13304.122362542836</v>
      </c>
      <c r="T20" s="73"/>
      <c r="U20" s="73"/>
      <c r="V20" s="73"/>
      <c r="W20" s="67"/>
      <c r="X20" s="67"/>
      <c r="Y20" s="67"/>
      <c r="Z20" s="67"/>
      <c r="AA20" s="67"/>
      <c r="AB20" s="75">
        <v>13304.122362542836</v>
      </c>
      <c r="AC20" s="77"/>
    </row>
    <row r="21" spans="1:33" x14ac:dyDescent="0.25">
      <c r="A21" s="71" t="s">
        <v>57</v>
      </c>
      <c r="B21" s="106"/>
      <c r="C21" s="107">
        <v>1248.5436027141939</v>
      </c>
      <c r="D21" s="106"/>
      <c r="E21" s="106"/>
      <c r="F21" s="106"/>
      <c r="G21" s="106"/>
      <c r="H21" s="96"/>
      <c r="I21" s="96"/>
      <c r="J21" s="108">
        <v>9957.0179281619876</v>
      </c>
      <c r="K21" s="96"/>
      <c r="L21" s="105">
        <v>11205.561530876181</v>
      </c>
      <c r="M21" s="77"/>
      <c r="O21" s="71" t="s">
        <v>56</v>
      </c>
      <c r="P21" s="15"/>
      <c r="Q21" s="109"/>
      <c r="R21" s="109"/>
      <c r="S21" s="109">
        <v>371.79760799999997</v>
      </c>
      <c r="T21" s="15"/>
      <c r="U21" s="15"/>
      <c r="V21" s="15"/>
      <c r="W21" s="72"/>
      <c r="X21" s="72"/>
      <c r="Y21" s="72"/>
      <c r="Z21" s="72"/>
      <c r="AA21" s="72"/>
      <c r="AB21" s="68">
        <v>371.79760799999997</v>
      </c>
      <c r="AC21" s="77"/>
    </row>
    <row r="22" spans="1:33" x14ac:dyDescent="0.25">
      <c r="A22" s="71" t="s">
        <v>66</v>
      </c>
      <c r="B22" s="106"/>
      <c r="C22" s="107"/>
      <c r="D22" s="94">
        <v>11386.772109971502</v>
      </c>
      <c r="E22" s="106"/>
      <c r="F22" s="106"/>
      <c r="G22" s="106"/>
      <c r="H22" s="96"/>
      <c r="I22" s="96"/>
      <c r="J22" s="108">
        <v>1871.6133414356671</v>
      </c>
      <c r="K22" s="96"/>
      <c r="L22" s="105">
        <v>13258.385451407168</v>
      </c>
      <c r="M22" s="77"/>
      <c r="O22" s="71" t="s">
        <v>57</v>
      </c>
      <c r="P22" s="15"/>
      <c r="Q22" s="109"/>
      <c r="R22" s="109">
        <v>10921.146394941001</v>
      </c>
      <c r="S22" s="109"/>
      <c r="T22" s="15"/>
      <c r="U22" s="15"/>
      <c r="V22" s="15"/>
      <c r="W22" s="72"/>
      <c r="X22" s="72"/>
      <c r="Y22" s="72"/>
      <c r="Z22" s="72"/>
      <c r="AA22" s="72"/>
      <c r="AB22" s="68">
        <v>10921.146394941001</v>
      </c>
      <c r="AC22" s="77"/>
    </row>
    <row r="23" spans="1:33" x14ac:dyDescent="0.25">
      <c r="A23" s="71" t="s">
        <v>58</v>
      </c>
      <c r="B23" s="110"/>
      <c r="C23" s="68">
        <v>1334.1749225218239</v>
      </c>
      <c r="D23" s="106"/>
      <c r="E23" s="106"/>
      <c r="F23" s="106"/>
      <c r="G23" s="106"/>
      <c r="H23" s="96"/>
      <c r="I23" s="96"/>
      <c r="J23" s="108">
        <v>1018.7056062092216</v>
      </c>
      <c r="K23" s="96"/>
      <c r="L23" s="105">
        <v>2352.8805287310456</v>
      </c>
      <c r="M23" s="77"/>
      <c r="O23" s="71" t="s">
        <v>66</v>
      </c>
      <c r="P23" s="15"/>
      <c r="Q23" s="109"/>
      <c r="R23" s="15"/>
      <c r="S23" s="109">
        <v>37.40226272547514</v>
      </c>
      <c r="T23" s="15"/>
      <c r="U23" s="15"/>
      <c r="V23" s="15"/>
      <c r="W23" s="72"/>
      <c r="X23" s="72"/>
      <c r="Y23" s="72"/>
      <c r="Z23" s="72"/>
      <c r="AA23" s="72"/>
      <c r="AB23" s="68">
        <v>37.40226272547514</v>
      </c>
      <c r="AC23" s="77"/>
    </row>
    <row r="24" spans="1:33" x14ac:dyDescent="0.25">
      <c r="A24" s="71" t="s">
        <v>67</v>
      </c>
      <c r="B24" s="109"/>
      <c r="C24" s="111"/>
      <c r="D24" s="106"/>
      <c r="E24" s="112">
        <v>6588.5957453207748</v>
      </c>
      <c r="F24" s="106"/>
      <c r="G24" s="106"/>
      <c r="H24" s="96"/>
      <c r="I24" s="96"/>
      <c r="J24" s="113">
        <v>27.508086564480003</v>
      </c>
      <c r="K24" s="96"/>
      <c r="L24" s="105">
        <v>6616.1038318852552</v>
      </c>
      <c r="M24" s="77"/>
      <c r="O24" s="71" t="s">
        <v>58</v>
      </c>
      <c r="P24" s="15"/>
      <c r="Q24" s="109"/>
      <c r="R24" s="15"/>
      <c r="S24" s="109">
        <v>315.73024879981159</v>
      </c>
      <c r="T24" s="15"/>
      <c r="U24" s="15"/>
      <c r="V24" s="15"/>
      <c r="W24" s="72"/>
      <c r="X24" s="72"/>
      <c r="Y24" s="72"/>
      <c r="Z24" s="72"/>
      <c r="AA24" s="72"/>
      <c r="AB24" s="68">
        <v>315.73024879981159</v>
      </c>
      <c r="AC24" s="77"/>
    </row>
    <row r="25" spans="1:33" ht="15.75" thickBot="1" x14ac:dyDescent="0.3">
      <c r="A25" s="114" t="s">
        <v>63</v>
      </c>
      <c r="B25" s="115">
        <v>0</v>
      </c>
      <c r="C25" s="115">
        <v>18067.035013276774</v>
      </c>
      <c r="D25" s="115">
        <v>11386.772109971502</v>
      </c>
      <c r="E25" s="115">
        <v>6588.5957453207748</v>
      </c>
      <c r="F25" s="115">
        <v>0</v>
      </c>
      <c r="G25" s="115">
        <v>0</v>
      </c>
      <c r="H25" s="116"/>
      <c r="I25" s="116"/>
      <c r="J25" s="115">
        <v>18164.781023460506</v>
      </c>
      <c r="K25" s="96"/>
      <c r="L25" s="117">
        <v>54207.183892029556</v>
      </c>
      <c r="M25" s="77"/>
      <c r="O25" s="71" t="s">
        <v>67</v>
      </c>
      <c r="P25" s="15"/>
      <c r="Q25" s="109"/>
      <c r="R25" s="109"/>
      <c r="S25" s="109"/>
      <c r="T25" s="15"/>
      <c r="U25" s="15"/>
      <c r="V25" s="15"/>
      <c r="W25" s="72"/>
      <c r="X25" s="72"/>
      <c r="Y25" s="72"/>
      <c r="Z25" s="72"/>
      <c r="AA25" s="72"/>
      <c r="AB25" s="68">
        <v>0</v>
      </c>
      <c r="AC25" s="77"/>
    </row>
    <row r="26" spans="1:33" x14ac:dyDescent="0.25">
      <c r="A26" s="118" t="s">
        <v>68</v>
      </c>
      <c r="B26" s="119"/>
      <c r="C26" s="90"/>
      <c r="D26" s="89"/>
      <c r="E26" s="89"/>
      <c r="F26" s="89"/>
      <c r="G26" s="89"/>
      <c r="H26" s="89"/>
      <c r="I26" s="89"/>
      <c r="J26" s="89"/>
      <c r="K26" s="89"/>
      <c r="L26" s="91"/>
      <c r="O26" s="120" t="s">
        <v>69</v>
      </c>
      <c r="P26" s="121">
        <v>0</v>
      </c>
      <c r="Q26" s="122">
        <v>0</v>
      </c>
      <c r="R26" s="122">
        <v>10921.146394941001</v>
      </c>
      <c r="S26" s="122">
        <v>14029.052482068122</v>
      </c>
      <c r="T26" s="121">
        <v>0</v>
      </c>
      <c r="U26" s="121"/>
      <c r="V26" s="121">
        <v>0</v>
      </c>
      <c r="W26" s="123"/>
      <c r="X26" s="123"/>
      <c r="Y26" s="123"/>
      <c r="Z26" s="123"/>
      <c r="AA26" s="123"/>
      <c r="AB26" s="124">
        <v>24950.198877009123</v>
      </c>
    </row>
    <row r="27" spans="1:33" x14ac:dyDescent="0.25">
      <c r="A27" s="125" t="s">
        <v>70</v>
      </c>
      <c r="B27" s="106"/>
      <c r="C27" s="112">
        <v>1118.482357875771</v>
      </c>
      <c r="D27" s="106"/>
      <c r="E27" s="126">
        <v>977.8016181599487</v>
      </c>
      <c r="F27" s="106"/>
      <c r="G27" s="127"/>
      <c r="H27" s="106"/>
      <c r="I27" s="106"/>
      <c r="J27" s="106"/>
      <c r="K27" s="106"/>
      <c r="L27" s="126">
        <v>2096.2839760357197</v>
      </c>
      <c r="O27" s="99" t="s">
        <v>71</v>
      </c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128"/>
    </row>
    <row r="28" spans="1:33" x14ac:dyDescent="0.25">
      <c r="A28" s="125" t="s">
        <v>9</v>
      </c>
      <c r="B28" s="106"/>
      <c r="C28" s="129"/>
      <c r="D28" s="126"/>
      <c r="E28" s="126"/>
      <c r="F28" s="106"/>
      <c r="G28" s="130"/>
      <c r="H28" s="106"/>
      <c r="I28" s="96"/>
      <c r="J28" s="96"/>
      <c r="K28" s="96"/>
      <c r="L28" s="105">
        <v>0</v>
      </c>
      <c r="O28" s="66" t="s">
        <v>55</v>
      </c>
      <c r="P28" s="73">
        <v>0</v>
      </c>
      <c r="Q28" s="73">
        <v>0</v>
      </c>
      <c r="R28" s="74">
        <v>1744.3026738436081</v>
      </c>
      <c r="S28" s="73"/>
      <c r="T28" s="73">
        <v>0</v>
      </c>
      <c r="U28" s="74">
        <v>206.03911987565132</v>
      </c>
      <c r="V28" s="74">
        <v>5265.2039361097777</v>
      </c>
      <c r="W28" s="74">
        <v>0</v>
      </c>
      <c r="X28" s="109">
        <v>272.21595311680437</v>
      </c>
      <c r="Y28" s="74">
        <v>32.881761010799998</v>
      </c>
      <c r="Z28" s="74">
        <v>-471.03268464126216</v>
      </c>
      <c r="AA28" s="131"/>
      <c r="AB28" s="75">
        <v>7049.6107593153793</v>
      </c>
      <c r="AC28" s="132"/>
      <c r="AD28" s="132"/>
      <c r="AE28" s="77"/>
      <c r="AG28" s="77"/>
    </row>
    <row r="29" spans="1:33" x14ac:dyDescent="0.25">
      <c r="A29" s="125" t="s">
        <v>72</v>
      </c>
      <c r="B29" s="106"/>
      <c r="C29" s="126"/>
      <c r="D29" s="106"/>
      <c r="E29" s="106"/>
      <c r="F29" s="106"/>
      <c r="G29" s="130"/>
      <c r="H29" s="126"/>
      <c r="I29" s="96"/>
      <c r="J29" s="96"/>
      <c r="K29" s="96"/>
      <c r="L29" s="105">
        <v>0</v>
      </c>
      <c r="O29" s="71" t="s">
        <v>56</v>
      </c>
      <c r="P29" s="15">
        <v>0</v>
      </c>
      <c r="Q29" s="15">
        <v>0</v>
      </c>
      <c r="R29" s="109">
        <v>27.387474000000008</v>
      </c>
      <c r="S29" s="133"/>
      <c r="T29" s="15">
        <v>0</v>
      </c>
      <c r="U29" s="109">
        <v>13.79397</v>
      </c>
      <c r="V29" s="109">
        <v>34.20235327169403</v>
      </c>
      <c r="W29" s="109">
        <v>0</v>
      </c>
      <c r="X29" s="109">
        <v>-17.497817999999999</v>
      </c>
      <c r="Y29" s="74">
        <v>3.1804023018900005</v>
      </c>
      <c r="Z29" s="109">
        <v>-12.344562301889988</v>
      </c>
      <c r="AA29" s="134"/>
      <c r="AB29" s="68">
        <v>48.721819271694052</v>
      </c>
      <c r="AC29" s="132"/>
      <c r="AD29" s="132"/>
      <c r="AE29" s="77"/>
    </row>
    <row r="30" spans="1:33" x14ac:dyDescent="0.25">
      <c r="A30" s="125" t="s">
        <v>73</v>
      </c>
      <c r="B30" s="126">
        <v>900.79273164587789</v>
      </c>
      <c r="C30" s="126">
        <v>745.38122181741733</v>
      </c>
      <c r="D30" s="126">
        <v>3199.0433666709755</v>
      </c>
      <c r="E30" s="126">
        <v>336.40627423175994</v>
      </c>
      <c r="F30" s="126">
        <v>2721.0922651551123</v>
      </c>
      <c r="G30" s="126">
        <v>15965.626451022379</v>
      </c>
      <c r="H30" s="126">
        <v>2485.6265924283362</v>
      </c>
      <c r="I30" s="96"/>
      <c r="J30" s="96"/>
      <c r="K30" s="96"/>
      <c r="L30" s="105">
        <v>26353.968902971857</v>
      </c>
      <c r="O30" s="71" t="s">
        <v>57</v>
      </c>
      <c r="P30" s="73"/>
      <c r="Q30" s="73"/>
      <c r="R30" s="73"/>
      <c r="S30" s="73"/>
      <c r="T30" s="73"/>
      <c r="U30" s="73"/>
      <c r="V30" s="109">
        <v>1114.3118532543431</v>
      </c>
      <c r="W30" s="109"/>
      <c r="X30" s="73"/>
      <c r="Y30" s="109"/>
      <c r="Z30" s="109">
        <v>-829.89671731916064</v>
      </c>
      <c r="AA30" s="134"/>
      <c r="AB30" s="68">
        <v>284.41513593518243</v>
      </c>
      <c r="AC30" s="132"/>
      <c r="AD30" s="132"/>
    </row>
    <row r="31" spans="1:33" x14ac:dyDescent="0.25">
      <c r="A31" s="135" t="s">
        <v>74</v>
      </c>
      <c r="B31" s="136">
        <v>900.79273164587789</v>
      </c>
      <c r="C31" s="136">
        <v>1863.8635796931883</v>
      </c>
      <c r="D31" s="136">
        <v>3199.0433666709755</v>
      </c>
      <c r="E31" s="136">
        <v>1314.2078923917086</v>
      </c>
      <c r="F31" s="136">
        <v>2721.0922651551123</v>
      </c>
      <c r="G31" s="136">
        <v>15965.626451022379</v>
      </c>
      <c r="H31" s="136">
        <v>2485.6265924283362</v>
      </c>
      <c r="I31" s="96"/>
      <c r="J31" s="96"/>
      <c r="K31" s="96"/>
      <c r="L31" s="117">
        <v>28450.252879007578</v>
      </c>
      <c r="M31" s="77"/>
      <c r="O31" s="71" t="s">
        <v>66</v>
      </c>
      <c r="P31" s="74">
        <v>16.784372977662475</v>
      </c>
      <c r="Q31" s="74">
        <v>50.070175567050583</v>
      </c>
      <c r="R31" s="74">
        <v>562.99895116478535</v>
      </c>
      <c r="S31" s="74"/>
      <c r="T31" s="74">
        <v>2078.8361218411019</v>
      </c>
      <c r="U31" s="74">
        <v>15.734343157784879</v>
      </c>
      <c r="V31" s="109">
        <v>5570.3210148826356</v>
      </c>
      <c r="W31" s="109">
        <v>1214.0361473403361</v>
      </c>
      <c r="X31" s="74"/>
      <c r="Y31" s="109">
        <v>2665.3200305324722</v>
      </c>
      <c r="Z31" s="109">
        <v>1046.8820312178646</v>
      </c>
      <c r="AA31" s="137"/>
      <c r="AB31" s="68">
        <v>13220.983188681694</v>
      </c>
      <c r="AC31" s="132"/>
      <c r="AD31" s="132"/>
      <c r="AE31" s="77"/>
    </row>
    <row r="32" spans="1:33" x14ac:dyDescent="0.25">
      <c r="A32" s="138" t="s">
        <v>75</v>
      </c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91"/>
      <c r="O32" s="71" t="s">
        <v>58</v>
      </c>
      <c r="P32" s="139">
        <v>5.9831425722155371</v>
      </c>
      <c r="Q32" s="140">
        <v>695.31104625036676</v>
      </c>
      <c r="R32" s="140">
        <v>864.35426766258217</v>
      </c>
      <c r="S32" s="140"/>
      <c r="T32" s="140">
        <v>534.13588517001028</v>
      </c>
      <c r="U32" s="140">
        <v>0</v>
      </c>
      <c r="V32" s="109">
        <v>75.468673143979558</v>
      </c>
      <c r="W32" s="109">
        <v>0</v>
      </c>
      <c r="X32" s="141"/>
      <c r="Y32" s="139">
        <v>0</v>
      </c>
      <c r="Z32" s="139">
        <v>-138.10273486792065</v>
      </c>
      <c r="AA32" s="134"/>
      <c r="AB32" s="68">
        <v>2037.1502799312336</v>
      </c>
      <c r="AC32" s="132"/>
      <c r="AD32" s="132"/>
      <c r="AE32" s="77"/>
    </row>
    <row r="33" spans="1:31" x14ac:dyDescent="0.25">
      <c r="A33" s="66" t="s">
        <v>76</v>
      </c>
      <c r="B33" s="93"/>
      <c r="C33" s="93"/>
      <c r="D33" s="142"/>
      <c r="E33" s="93"/>
      <c r="F33" s="93"/>
      <c r="G33" s="93"/>
      <c r="H33" s="93"/>
      <c r="I33" s="95"/>
      <c r="J33" s="95"/>
      <c r="K33" s="95"/>
      <c r="L33" s="98">
        <v>0</v>
      </c>
      <c r="M33" s="26"/>
      <c r="O33" s="71" t="s">
        <v>67</v>
      </c>
      <c r="P33" s="109">
        <v>878.02521609599989</v>
      </c>
      <c r="Q33" s="109">
        <v>0</v>
      </c>
      <c r="R33" s="109">
        <v>0</v>
      </c>
      <c r="S33" s="109">
        <v>336.40627423175994</v>
      </c>
      <c r="T33" s="109">
        <v>108.120258144</v>
      </c>
      <c r="U33" s="109">
        <v>0</v>
      </c>
      <c r="V33" s="109">
        <v>3906.1186203599486</v>
      </c>
      <c r="W33" s="109">
        <v>1271.590445088</v>
      </c>
      <c r="X33" s="109"/>
      <c r="Y33" s="109">
        <v>49.659849164160001</v>
      </c>
      <c r="Z33" s="109">
        <v>66.183168801386131</v>
      </c>
      <c r="AA33" s="137"/>
      <c r="AB33" s="68">
        <v>6616.1038318852543</v>
      </c>
      <c r="AC33" s="132"/>
      <c r="AD33" s="132"/>
      <c r="AE33" s="77"/>
    </row>
    <row r="34" spans="1:31" ht="15.75" thickBot="1" x14ac:dyDescent="0.3">
      <c r="A34" s="143" t="s">
        <v>77</v>
      </c>
      <c r="B34" s="144"/>
      <c r="C34" s="144"/>
      <c r="D34" s="144"/>
      <c r="E34" s="144"/>
      <c r="F34" s="144"/>
      <c r="G34" s="144"/>
      <c r="H34" s="144"/>
      <c r="I34" s="145"/>
      <c r="J34" s="144"/>
      <c r="K34" s="144"/>
      <c r="L34" s="105"/>
      <c r="M34" s="26"/>
      <c r="O34" s="57" t="s">
        <v>78</v>
      </c>
      <c r="P34" s="122">
        <v>900.79273164587789</v>
      </c>
      <c r="Q34" s="122">
        <v>745.38122181741733</v>
      </c>
      <c r="R34" s="122">
        <v>3199.0433666709755</v>
      </c>
      <c r="S34" s="122">
        <v>336.40627423175994</v>
      </c>
      <c r="T34" s="122">
        <v>2721.0922651551123</v>
      </c>
      <c r="U34" s="122">
        <v>235.5674330334362</v>
      </c>
      <c r="V34" s="122">
        <v>15965.626451022379</v>
      </c>
      <c r="W34" s="122">
        <v>2485.6265924283362</v>
      </c>
      <c r="X34" s="122">
        <v>254.71813511680438</v>
      </c>
      <c r="Y34" s="122">
        <v>2751.0420430093218</v>
      </c>
      <c r="Z34" s="122">
        <v>-338.31149911098271</v>
      </c>
      <c r="AA34" s="57"/>
      <c r="AB34" s="124">
        <v>29256.985015020437</v>
      </c>
      <c r="AC34" s="146"/>
    </row>
    <row r="35" spans="1:31" ht="15.75" thickBot="1" x14ac:dyDescent="0.3">
      <c r="A35" s="147" t="s">
        <v>79</v>
      </c>
      <c r="B35" s="117">
        <v>900.79273164587789</v>
      </c>
      <c r="C35" s="117">
        <v>19930.898592969963</v>
      </c>
      <c r="D35" s="117">
        <v>14585.815476642478</v>
      </c>
      <c r="E35" s="117">
        <v>7902.8036377124836</v>
      </c>
      <c r="F35" s="117">
        <v>2721.0922651551123</v>
      </c>
      <c r="G35" s="117">
        <v>15965.626451022379</v>
      </c>
      <c r="H35" s="117">
        <v>2485.6265924283362</v>
      </c>
      <c r="I35" s="117"/>
      <c r="J35" s="117">
        <v>18164.781023460506</v>
      </c>
      <c r="K35" s="117">
        <v>19916.345658810289</v>
      </c>
      <c r="L35" s="117">
        <v>102573.78242984742</v>
      </c>
      <c r="M35" s="77"/>
      <c r="O35" s="99" t="s">
        <v>80</v>
      </c>
      <c r="P35" s="62"/>
      <c r="Q35" s="62"/>
      <c r="R35" s="63"/>
      <c r="S35" s="62"/>
      <c r="T35" s="62"/>
      <c r="U35" s="62"/>
      <c r="V35" s="62"/>
      <c r="W35" s="62"/>
      <c r="X35" s="62"/>
      <c r="Y35" s="62"/>
      <c r="Z35" s="62"/>
      <c r="AA35" s="62"/>
      <c r="AB35" s="128">
        <v>0</v>
      </c>
    </row>
    <row r="36" spans="1:31" x14ac:dyDescent="0.25">
      <c r="A36" s="148"/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26"/>
      <c r="O36" s="149" t="s">
        <v>68</v>
      </c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75"/>
    </row>
    <row r="37" spans="1:31" x14ac:dyDescent="0.25">
      <c r="D37" s="77"/>
      <c r="O37" s="151" t="s">
        <v>70</v>
      </c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68">
        <v>2096.2839760357197</v>
      </c>
      <c r="AB37" s="68">
        <v>2096.2839760357197</v>
      </c>
    </row>
    <row r="38" spans="1:31" x14ac:dyDescent="0.25">
      <c r="N38" s="65"/>
      <c r="O38" s="152" t="s">
        <v>9</v>
      </c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68">
        <v>0</v>
      </c>
      <c r="AB38" s="68">
        <v>0</v>
      </c>
      <c r="AE38" s="153"/>
    </row>
    <row r="39" spans="1:31" x14ac:dyDescent="0.25">
      <c r="C39" s="77"/>
      <c r="D39" s="154"/>
      <c r="N39" s="65"/>
      <c r="O39" s="152" t="s">
        <v>72</v>
      </c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68">
        <v>0</v>
      </c>
      <c r="AB39" s="68">
        <v>0</v>
      </c>
    </row>
    <row r="40" spans="1:31" x14ac:dyDescent="0.25">
      <c r="N40" s="65"/>
      <c r="O40" s="152" t="s">
        <v>73</v>
      </c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6">
        <v>26353.968902971857</v>
      </c>
      <c r="AB40" s="68">
        <v>26353.968902971857</v>
      </c>
    </row>
    <row r="41" spans="1:31" x14ac:dyDescent="0.25">
      <c r="N41" s="65"/>
      <c r="O41" s="157" t="s">
        <v>74</v>
      </c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24">
        <v>28450.252879007578</v>
      </c>
      <c r="AB41" s="80">
        <v>28450.252879007578</v>
      </c>
    </row>
    <row r="42" spans="1:31" x14ac:dyDescent="0.25">
      <c r="N42" s="65"/>
      <c r="O42" s="158" t="s">
        <v>75</v>
      </c>
      <c r="P42" s="159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1"/>
      <c r="AB42" s="162"/>
    </row>
    <row r="43" spans="1:31" x14ac:dyDescent="0.25">
      <c r="N43" s="65"/>
      <c r="O43" s="71" t="s">
        <v>76</v>
      </c>
      <c r="P43" s="67"/>
      <c r="Q43" s="67"/>
      <c r="R43" s="67"/>
      <c r="S43" s="67"/>
      <c r="T43" s="67"/>
      <c r="U43" s="67"/>
      <c r="V43" s="67"/>
      <c r="W43" s="67"/>
      <c r="X43" s="75">
        <v>0</v>
      </c>
      <c r="Y43" s="67"/>
      <c r="Z43" s="67"/>
      <c r="AA43" s="67"/>
      <c r="AB43" s="80">
        <v>0</v>
      </c>
    </row>
    <row r="44" spans="1:31" x14ac:dyDescent="0.25">
      <c r="N44" s="65"/>
      <c r="O44" s="71" t="s">
        <v>77</v>
      </c>
      <c r="P44" s="84"/>
      <c r="Q44" s="84"/>
      <c r="R44" s="84"/>
      <c r="S44" s="84"/>
      <c r="T44" s="84"/>
      <c r="U44" s="84"/>
      <c r="V44" s="84"/>
      <c r="W44" s="72"/>
      <c r="X44" s="72"/>
      <c r="Y44" s="72"/>
      <c r="Z44" s="72"/>
      <c r="AA44" s="72"/>
      <c r="AB44" s="80">
        <v>0</v>
      </c>
    </row>
    <row r="45" spans="1:31" x14ac:dyDescent="0.25">
      <c r="N45" s="65"/>
      <c r="O45" s="163" t="s">
        <v>81</v>
      </c>
      <c r="P45" s="80">
        <v>900.79273164587789</v>
      </c>
      <c r="Q45" s="80">
        <v>18812.416235094192</v>
      </c>
      <c r="R45" s="80">
        <v>14120.189761611977</v>
      </c>
      <c r="S45" s="80">
        <v>16214.769401833397</v>
      </c>
      <c r="T45" s="80">
        <v>2721.0922651551123</v>
      </c>
      <c r="U45" s="80">
        <v>235.5674330334362</v>
      </c>
      <c r="V45" s="80">
        <v>15965.626451022379</v>
      </c>
      <c r="W45" s="80">
        <v>2485.6265924283362</v>
      </c>
      <c r="X45" s="80">
        <v>254.71813511680438</v>
      </c>
      <c r="Y45" s="80">
        <v>2751.0420430093218</v>
      </c>
      <c r="Z45" s="80">
        <v>-338.31149911098271</v>
      </c>
      <c r="AA45" s="80">
        <v>28450.252879007578</v>
      </c>
      <c r="AB45" s="80">
        <v>102573.78242984743</v>
      </c>
    </row>
    <row r="46" spans="1:31" x14ac:dyDescent="0.25">
      <c r="N46" s="164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</row>
    <row r="47" spans="1:31" ht="18.75" customHeight="1" x14ac:dyDescent="0.25">
      <c r="W47" s="165"/>
    </row>
    <row r="51" ht="15" customHeight="1" x14ac:dyDescent="0.25"/>
  </sheetData>
  <mergeCells count="14">
    <mergeCell ref="AA4:AA6"/>
    <mergeCell ref="AB4:AB6"/>
    <mergeCell ref="P5:V5"/>
    <mergeCell ref="W5:W7"/>
    <mergeCell ref="A1:L2"/>
    <mergeCell ref="O2:AB3"/>
    <mergeCell ref="A3:A6"/>
    <mergeCell ref="B3:H3"/>
    <mergeCell ref="B4:G4"/>
    <mergeCell ref="H4:H6"/>
    <mergeCell ref="O4:O7"/>
    <mergeCell ref="P4:V4"/>
    <mergeCell ref="X4:X6"/>
    <mergeCell ref="Y4:Y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9F08A-CFC4-4389-82DC-B7BE51EF9B9F}">
  <sheetPr>
    <tabColor rgb="FF92D050"/>
  </sheetPr>
  <dimension ref="A1:AG54"/>
  <sheetViews>
    <sheetView tabSelected="1" zoomScaleNormal="100" workbookViewId="0">
      <selection activeCell="N6" sqref="N6"/>
    </sheetView>
  </sheetViews>
  <sheetFormatPr defaultRowHeight="15" x14ac:dyDescent="0.25"/>
  <cols>
    <col min="1" max="1" width="39.5703125" customWidth="1"/>
    <col min="3" max="3" width="13.85546875" customWidth="1"/>
    <col min="4" max="4" width="13" customWidth="1"/>
    <col min="5" max="5" width="12.42578125" customWidth="1"/>
    <col min="6" max="6" width="12.28515625" customWidth="1"/>
    <col min="7" max="7" width="12.42578125" customWidth="1"/>
    <col min="12" max="12" width="9.7109375" customWidth="1"/>
    <col min="14" max="14" width="9.140625" style="26"/>
    <col min="15" max="15" width="22.28515625" customWidth="1"/>
    <col min="16" max="18" width="9.28515625" bestFit="1" customWidth="1"/>
    <col min="20" max="20" width="9.5703125" bestFit="1" customWidth="1"/>
    <col min="21" max="21" width="9.28515625" bestFit="1" customWidth="1"/>
    <col min="22" max="23" width="9.5703125" bestFit="1" customWidth="1"/>
    <col min="25" max="25" width="9.85546875" bestFit="1" customWidth="1"/>
    <col min="26" max="26" width="9.5703125" bestFit="1" customWidth="1"/>
    <col min="27" max="27" width="10" customWidth="1"/>
    <col min="28" max="28" width="10.7109375" bestFit="1" customWidth="1"/>
    <col min="30" max="30" width="14.28515625" customWidth="1"/>
    <col min="31" max="31" width="21.42578125" bestFit="1" customWidth="1"/>
  </cols>
  <sheetData>
    <row r="1" spans="1:29" x14ac:dyDescent="0.25">
      <c r="A1" s="178" t="s">
        <v>82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6"/>
    </row>
    <row r="2" spans="1:29" x14ac:dyDescent="0.25">
      <c r="A2" s="179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77"/>
      <c r="O2" s="178" t="s">
        <v>83</v>
      </c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6"/>
      <c r="AA2" s="166"/>
      <c r="AB2" s="166"/>
    </row>
    <row r="3" spans="1:29" ht="21.75" customHeight="1" x14ac:dyDescent="0.25">
      <c r="A3" s="30" t="s">
        <v>26</v>
      </c>
      <c r="B3" s="31" t="s">
        <v>27</v>
      </c>
      <c r="C3" s="31"/>
      <c r="D3" s="31"/>
      <c r="E3" s="31"/>
      <c r="F3" s="31"/>
      <c r="G3" s="31"/>
      <c r="H3" s="31"/>
      <c r="I3" s="32"/>
      <c r="J3" s="32"/>
      <c r="K3" s="32"/>
      <c r="L3" s="33"/>
      <c r="N3"/>
      <c r="O3" s="179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77"/>
      <c r="AA3" s="167"/>
      <c r="AB3" s="167"/>
    </row>
    <row r="4" spans="1:29" ht="45" x14ac:dyDescent="0.25">
      <c r="A4" s="30"/>
      <c r="B4" s="34" t="s">
        <v>28</v>
      </c>
      <c r="C4" s="34"/>
      <c r="D4" s="34"/>
      <c r="E4" s="34"/>
      <c r="F4" s="34"/>
      <c r="G4" s="34"/>
      <c r="H4" s="35" t="s">
        <v>29</v>
      </c>
      <c r="I4" s="36"/>
      <c r="J4" s="36"/>
      <c r="K4" s="36"/>
      <c r="L4" s="37"/>
      <c r="O4" s="30" t="s">
        <v>30</v>
      </c>
      <c r="P4" s="38" t="s">
        <v>31</v>
      </c>
      <c r="Q4" s="38"/>
      <c r="R4" s="38"/>
      <c r="S4" s="38"/>
      <c r="T4" s="38"/>
      <c r="U4" s="38"/>
      <c r="V4" s="38"/>
      <c r="W4" s="39" t="s">
        <v>32</v>
      </c>
      <c r="X4" s="40" t="s">
        <v>33</v>
      </c>
      <c r="Y4" s="40" t="s">
        <v>34</v>
      </c>
      <c r="Z4" s="41" t="s">
        <v>35</v>
      </c>
      <c r="AA4" s="40" t="s">
        <v>36</v>
      </c>
      <c r="AB4" s="40" t="s">
        <v>37</v>
      </c>
    </row>
    <row r="5" spans="1:29" ht="30.75" customHeight="1" thickBot="1" x14ac:dyDescent="0.3">
      <c r="A5" s="30"/>
      <c r="B5" s="42" t="s">
        <v>38</v>
      </c>
      <c r="C5" s="43" t="s">
        <v>39</v>
      </c>
      <c r="D5" s="42" t="s">
        <v>40</v>
      </c>
      <c r="E5" s="42" t="s">
        <v>41</v>
      </c>
      <c r="F5" s="42" t="s">
        <v>42</v>
      </c>
      <c r="G5" s="42" t="s">
        <v>43</v>
      </c>
      <c r="H5" s="44"/>
      <c r="I5" s="45" t="s">
        <v>33</v>
      </c>
      <c r="J5" s="45" t="s">
        <v>44</v>
      </c>
      <c r="K5" s="45" t="s">
        <v>45</v>
      </c>
      <c r="L5" s="168" t="s">
        <v>37</v>
      </c>
      <c r="O5" s="30"/>
      <c r="P5" s="34" t="s">
        <v>28</v>
      </c>
      <c r="Q5" s="34"/>
      <c r="R5" s="34"/>
      <c r="S5" s="34"/>
      <c r="T5" s="34"/>
      <c r="U5" s="34"/>
      <c r="V5" s="34"/>
      <c r="W5" s="47" t="s">
        <v>29</v>
      </c>
      <c r="X5" s="48"/>
      <c r="Y5" s="48"/>
      <c r="Z5" s="49"/>
      <c r="AA5" s="48"/>
      <c r="AB5" s="48"/>
    </row>
    <row r="6" spans="1:29" ht="34.5" customHeight="1" thickBot="1" x14ac:dyDescent="0.3">
      <c r="A6" s="30"/>
      <c r="B6" s="50" t="s">
        <v>46</v>
      </c>
      <c r="C6" s="51" t="s">
        <v>47</v>
      </c>
      <c r="D6" s="51" t="s">
        <v>48</v>
      </c>
      <c r="E6" s="51" t="s">
        <v>49</v>
      </c>
      <c r="F6" s="51" t="s">
        <v>50</v>
      </c>
      <c r="G6" s="52"/>
      <c r="H6" s="53"/>
      <c r="I6" s="52"/>
      <c r="J6" s="52"/>
      <c r="K6" s="52"/>
      <c r="L6" s="52"/>
      <c r="O6" s="30"/>
      <c r="P6" s="46" t="s">
        <v>38</v>
      </c>
      <c r="Q6" s="46" t="s">
        <v>39</v>
      </c>
      <c r="R6" s="46" t="s">
        <v>40</v>
      </c>
      <c r="S6" s="54" t="s">
        <v>51</v>
      </c>
      <c r="T6" s="46" t="s">
        <v>42</v>
      </c>
      <c r="U6" s="46" t="s">
        <v>52</v>
      </c>
      <c r="V6" s="46" t="s">
        <v>43</v>
      </c>
      <c r="W6" s="47"/>
      <c r="X6" s="55"/>
      <c r="Y6" s="55"/>
      <c r="Z6" s="56"/>
      <c r="AA6" s="55"/>
      <c r="AB6" s="55"/>
    </row>
    <row r="7" spans="1:29" ht="15.75" thickBot="1" x14ac:dyDescent="0.3">
      <c r="A7" s="57" t="s">
        <v>53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O7" s="30"/>
      <c r="P7" s="59" t="s">
        <v>46</v>
      </c>
      <c r="Q7" s="59" t="s">
        <v>47</v>
      </c>
      <c r="R7" s="59" t="s">
        <v>48</v>
      </c>
      <c r="S7" s="59" t="s">
        <v>49</v>
      </c>
      <c r="T7" s="59" t="s">
        <v>50</v>
      </c>
      <c r="U7" s="60"/>
      <c r="V7" s="52"/>
      <c r="W7" s="47"/>
      <c r="X7" s="52"/>
      <c r="Y7" s="52"/>
      <c r="Z7" s="52"/>
      <c r="AA7" s="52"/>
      <c r="AB7" s="52"/>
    </row>
    <row r="8" spans="1:29" x14ac:dyDescent="0.25">
      <c r="A8" s="61" t="s">
        <v>54</v>
      </c>
      <c r="B8" s="62"/>
      <c r="C8" s="62"/>
      <c r="D8" s="62"/>
      <c r="E8" s="62"/>
      <c r="F8" s="62"/>
      <c r="G8" s="62"/>
      <c r="H8" s="62"/>
      <c r="I8" s="62"/>
      <c r="J8" s="62"/>
      <c r="K8" s="63"/>
      <c r="L8" s="64"/>
      <c r="N8" s="65"/>
      <c r="O8" s="57" t="s">
        <v>53</v>
      </c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</row>
    <row r="9" spans="1:29" x14ac:dyDescent="0.25">
      <c r="A9" s="66" t="s">
        <v>55</v>
      </c>
      <c r="B9" s="67"/>
      <c r="C9" s="67"/>
      <c r="D9" s="67"/>
      <c r="E9" s="67"/>
      <c r="F9" s="67"/>
      <c r="G9" s="67"/>
      <c r="H9" s="67"/>
      <c r="I9" s="67"/>
      <c r="J9" s="67"/>
      <c r="K9" s="68">
        <v>16906.275878470107</v>
      </c>
      <c r="L9" s="69">
        <v>16906.275878470107</v>
      </c>
      <c r="N9" s="65"/>
      <c r="O9" s="70" t="s">
        <v>54</v>
      </c>
      <c r="P9" s="62"/>
      <c r="Q9" s="63"/>
      <c r="R9" s="62"/>
      <c r="S9" s="62"/>
      <c r="T9" s="62"/>
      <c r="U9" s="62"/>
      <c r="V9" s="62"/>
      <c r="W9" s="62"/>
      <c r="X9" s="62"/>
      <c r="Y9" s="62"/>
      <c r="Z9" s="62"/>
      <c r="AA9" s="62"/>
      <c r="AB9" s="64"/>
    </row>
    <row r="10" spans="1:29" x14ac:dyDescent="0.25">
      <c r="A10" s="71" t="s">
        <v>56</v>
      </c>
      <c r="B10" s="72"/>
      <c r="C10" s="72"/>
      <c r="D10" s="72"/>
      <c r="E10" s="72"/>
      <c r="F10" s="72"/>
      <c r="G10" s="72"/>
      <c r="H10" s="72"/>
      <c r="I10" s="72"/>
      <c r="J10" s="72"/>
      <c r="K10" s="68">
        <v>409.72386599999999</v>
      </c>
      <c r="L10" s="69">
        <v>409.72386599999999</v>
      </c>
      <c r="N10" s="65"/>
      <c r="O10" s="66" t="s">
        <v>55</v>
      </c>
      <c r="P10" s="73"/>
      <c r="Q10" s="74">
        <v>16906.275878470107</v>
      </c>
      <c r="R10" s="73"/>
      <c r="S10" s="73"/>
      <c r="T10" s="73"/>
      <c r="U10" s="73"/>
      <c r="V10" s="73"/>
      <c r="W10" s="67"/>
      <c r="X10" s="67"/>
      <c r="Y10" s="67"/>
      <c r="Z10" s="67"/>
      <c r="AA10" s="67"/>
      <c r="AB10" s="75">
        <v>16906.275878470107</v>
      </c>
    </row>
    <row r="11" spans="1:29" x14ac:dyDescent="0.25">
      <c r="A11" s="71" t="s">
        <v>57</v>
      </c>
      <c r="B11" s="72"/>
      <c r="C11" s="72"/>
      <c r="D11" s="72"/>
      <c r="E11" s="72"/>
      <c r="F11" s="72"/>
      <c r="G11" s="72"/>
      <c r="H11" s="72"/>
      <c r="I11" s="72"/>
      <c r="J11" s="72"/>
      <c r="K11" s="68">
        <v>1256.1349655561448</v>
      </c>
      <c r="L11" s="69">
        <v>1256.1349655561448</v>
      </c>
      <c r="N11" s="65"/>
      <c r="O11" s="71" t="s">
        <v>56</v>
      </c>
      <c r="P11" s="73"/>
      <c r="Q11" s="74">
        <v>409.72386599999999</v>
      </c>
      <c r="R11" s="73"/>
      <c r="S11" s="73"/>
      <c r="T11" s="73"/>
      <c r="U11" s="73"/>
      <c r="V11" s="73"/>
      <c r="W11" s="72"/>
      <c r="X11" s="72"/>
      <c r="Y11" s="72"/>
      <c r="Z11" s="72"/>
      <c r="AA11" s="72"/>
      <c r="AB11" s="68">
        <v>409.72386599999999</v>
      </c>
    </row>
    <row r="12" spans="1:29" x14ac:dyDescent="0.25">
      <c r="A12" s="71" t="s">
        <v>58</v>
      </c>
      <c r="B12" s="72"/>
      <c r="C12" s="72"/>
      <c r="D12" s="72"/>
      <c r="E12" s="72"/>
      <c r="F12" s="72"/>
      <c r="G12" s="72"/>
      <c r="H12" s="72"/>
      <c r="I12" s="72"/>
      <c r="J12" s="72"/>
      <c r="K12" s="68">
        <v>1411.1495697497692</v>
      </c>
      <c r="L12" s="69">
        <v>1411.1495697497692</v>
      </c>
      <c r="N12" s="65"/>
      <c r="O12" s="71" t="s">
        <v>57</v>
      </c>
      <c r="P12" s="73"/>
      <c r="Q12" s="74">
        <v>1256.1349655561448</v>
      </c>
      <c r="R12" s="73"/>
      <c r="S12" s="73"/>
      <c r="T12" s="73"/>
      <c r="U12" s="73"/>
      <c r="V12" s="73"/>
      <c r="W12" s="72"/>
      <c r="X12" s="72"/>
      <c r="Y12" s="72"/>
      <c r="Z12" s="72"/>
      <c r="AA12" s="72"/>
      <c r="AB12" s="68">
        <v>1256.1349655561448</v>
      </c>
    </row>
    <row r="13" spans="1:29" x14ac:dyDescent="0.25">
      <c r="A13" s="71" t="s">
        <v>59</v>
      </c>
      <c r="B13" s="72"/>
      <c r="C13" s="72"/>
      <c r="D13" s="72"/>
      <c r="E13" s="72"/>
      <c r="F13" s="72"/>
      <c r="G13" s="72"/>
      <c r="H13" s="72"/>
      <c r="I13" s="72"/>
      <c r="J13" s="72"/>
      <c r="K13" s="68">
        <v>523.04769527781821</v>
      </c>
      <c r="L13" s="69">
        <v>523.04769527781821</v>
      </c>
      <c r="N13" s="65"/>
      <c r="O13" s="71" t="s">
        <v>58</v>
      </c>
      <c r="P13" s="73"/>
      <c r="Q13" s="74">
        <v>1411.1495697497692</v>
      </c>
      <c r="R13" s="73"/>
      <c r="S13" s="73"/>
      <c r="T13" s="73"/>
      <c r="U13" s="73"/>
      <c r="V13" s="73"/>
      <c r="W13" s="72"/>
      <c r="X13" s="72"/>
      <c r="Y13" s="72"/>
      <c r="Z13" s="72"/>
      <c r="AA13" s="72"/>
      <c r="AB13" s="68">
        <v>1411.1495697497692</v>
      </c>
    </row>
    <row r="14" spans="1:29" x14ac:dyDescent="0.25">
      <c r="A14" s="76" t="s">
        <v>60</v>
      </c>
      <c r="B14" s="72"/>
      <c r="C14" s="72"/>
      <c r="D14" s="72"/>
      <c r="E14" s="72"/>
      <c r="F14" s="72"/>
      <c r="G14" s="72"/>
      <c r="H14" s="72"/>
      <c r="I14" s="72"/>
      <c r="J14" s="72"/>
      <c r="K14" s="68">
        <v>849.44623228127227</v>
      </c>
      <c r="L14" s="69">
        <v>849.44623228127227</v>
      </c>
      <c r="N14" s="65"/>
      <c r="O14" s="71" t="s">
        <v>59</v>
      </c>
      <c r="P14" s="73"/>
      <c r="Q14" s="73"/>
      <c r="R14" s="73"/>
      <c r="S14" s="74">
        <v>523.04769527781821</v>
      </c>
      <c r="T14" s="73"/>
      <c r="U14" s="73"/>
      <c r="V14" s="73"/>
      <c r="W14" s="72"/>
      <c r="X14" s="72"/>
      <c r="Y14" s="72"/>
      <c r="Z14" s="72"/>
      <c r="AA14" s="72"/>
      <c r="AB14" s="68">
        <v>523.04769527781821</v>
      </c>
    </row>
    <row r="15" spans="1:29" x14ac:dyDescent="0.25">
      <c r="A15" s="76" t="s">
        <v>61</v>
      </c>
      <c r="B15" s="72"/>
      <c r="C15" s="72"/>
      <c r="D15" s="72"/>
      <c r="E15" s="72"/>
      <c r="F15" s="72"/>
      <c r="G15" s="72"/>
      <c r="H15" s="72"/>
      <c r="I15" s="72"/>
      <c r="J15" s="72"/>
      <c r="K15" s="68">
        <v>483.94480638815998</v>
      </c>
      <c r="L15" s="69">
        <v>483.94480638815998</v>
      </c>
      <c r="M15" s="77"/>
      <c r="N15" s="65"/>
      <c r="O15" s="76" t="s">
        <v>60</v>
      </c>
      <c r="P15" s="73"/>
      <c r="Q15" s="73"/>
      <c r="R15" s="73"/>
      <c r="S15" s="74">
        <v>849.44623228127227</v>
      </c>
      <c r="T15" s="73"/>
      <c r="U15" s="73"/>
      <c r="V15" s="73"/>
      <c r="W15" s="72"/>
      <c r="X15" s="72"/>
      <c r="Y15" s="72"/>
      <c r="Z15" s="72"/>
      <c r="AA15" s="72"/>
      <c r="AB15" s="68">
        <v>849.44623228127227</v>
      </c>
    </row>
    <row r="16" spans="1:29" ht="15.75" thickBot="1" x14ac:dyDescent="0.3">
      <c r="A16" s="78" t="s">
        <v>37</v>
      </c>
      <c r="B16" s="79"/>
      <c r="C16" s="79"/>
      <c r="D16" s="79"/>
      <c r="E16" s="79"/>
      <c r="F16" s="79"/>
      <c r="G16" s="79"/>
      <c r="H16" s="79"/>
      <c r="I16" s="79"/>
      <c r="J16" s="79"/>
      <c r="K16" s="80">
        <v>21839.723013723276</v>
      </c>
      <c r="L16" s="81">
        <v>21839.723013723276</v>
      </c>
      <c r="M16" s="77"/>
      <c r="N16" s="65"/>
      <c r="O16" s="76" t="s">
        <v>61</v>
      </c>
      <c r="P16" s="73"/>
      <c r="Q16" s="73"/>
      <c r="R16" s="73"/>
      <c r="S16" s="74">
        <v>483.94480638815998</v>
      </c>
      <c r="T16" s="73"/>
      <c r="U16" s="73"/>
      <c r="V16" s="73"/>
      <c r="W16" s="72"/>
      <c r="X16" s="72"/>
      <c r="Y16" s="72"/>
      <c r="Z16" s="72"/>
      <c r="AA16" s="72"/>
      <c r="AB16" s="68">
        <v>483.94480638815998</v>
      </c>
      <c r="AC16" s="77"/>
    </row>
    <row r="17" spans="1:33" x14ac:dyDescent="0.25">
      <c r="A17" s="82" t="s">
        <v>62</v>
      </c>
      <c r="B17" s="83"/>
      <c r="C17" s="83"/>
      <c r="D17" s="83"/>
      <c r="E17" s="83"/>
      <c r="F17" s="83"/>
      <c r="G17" s="83"/>
      <c r="H17" s="83"/>
      <c r="I17" s="83"/>
      <c r="J17" s="83"/>
      <c r="K17" s="84"/>
      <c r="L17" s="84"/>
      <c r="O17" s="85" t="s">
        <v>63</v>
      </c>
      <c r="P17" s="86">
        <v>0</v>
      </c>
      <c r="Q17" s="86">
        <v>19983.284279776024</v>
      </c>
      <c r="R17" s="86">
        <v>0</v>
      </c>
      <c r="S17" s="86">
        <v>1856.4387339472505</v>
      </c>
      <c r="T17" s="86">
        <v>0</v>
      </c>
      <c r="U17" s="86"/>
      <c r="V17" s="86">
        <v>0</v>
      </c>
      <c r="W17" s="87"/>
      <c r="X17" s="87"/>
      <c r="Y17" s="87"/>
      <c r="Z17" s="87"/>
      <c r="AA17" s="87"/>
      <c r="AB17" s="80">
        <v>21839.723013723276</v>
      </c>
    </row>
    <row r="18" spans="1:33" x14ac:dyDescent="0.25">
      <c r="A18" s="88" t="s">
        <v>64</v>
      </c>
      <c r="B18" s="89"/>
      <c r="C18" s="89"/>
      <c r="D18" s="89"/>
      <c r="E18" s="89"/>
      <c r="F18" s="89"/>
      <c r="G18" s="89"/>
      <c r="H18" s="89"/>
      <c r="I18" s="89"/>
      <c r="J18" s="90"/>
      <c r="K18" s="89"/>
      <c r="L18" s="91"/>
      <c r="M18" s="77"/>
      <c r="O18" s="57" t="s">
        <v>62</v>
      </c>
      <c r="P18" s="92"/>
      <c r="Q18" s="92"/>
      <c r="R18" s="92"/>
      <c r="S18" s="92"/>
      <c r="T18" s="92"/>
      <c r="U18" s="92"/>
      <c r="V18" s="92"/>
      <c r="W18" s="58"/>
      <c r="X18" s="58"/>
      <c r="Y18" s="58"/>
      <c r="Z18" s="58"/>
      <c r="AA18" s="58"/>
      <c r="AB18" s="58"/>
    </row>
    <row r="19" spans="1:33" x14ac:dyDescent="0.25">
      <c r="A19" s="66" t="s">
        <v>55</v>
      </c>
      <c r="B19" s="93"/>
      <c r="C19" s="94">
        <v>16906.275878470107</v>
      </c>
      <c r="D19" s="93"/>
      <c r="E19" s="93"/>
      <c r="F19" s="93"/>
      <c r="G19" s="93"/>
      <c r="H19" s="95"/>
      <c r="I19" s="96"/>
      <c r="J19" s="97">
        <v>5930.1342626231881</v>
      </c>
      <c r="K19" s="95"/>
      <c r="L19" s="98">
        <v>22836.410141093296</v>
      </c>
      <c r="M19" s="77"/>
      <c r="O19" s="99" t="s">
        <v>65</v>
      </c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4"/>
      <c r="AC19" s="77"/>
    </row>
    <row r="20" spans="1:33" x14ac:dyDescent="0.25">
      <c r="A20" s="71" t="s">
        <v>56</v>
      </c>
      <c r="B20" s="100"/>
      <c r="C20" s="101">
        <v>409.72386599999999</v>
      </c>
      <c r="D20" s="100"/>
      <c r="E20" s="102"/>
      <c r="F20" s="100"/>
      <c r="G20" s="100"/>
      <c r="H20" s="103"/>
      <c r="I20" s="96"/>
      <c r="J20" s="104">
        <v>0.49750822332600009</v>
      </c>
      <c r="K20" s="96"/>
      <c r="L20" s="105">
        <v>410.22137422332599</v>
      </c>
      <c r="M20" s="77"/>
      <c r="O20" s="66" t="s">
        <v>55</v>
      </c>
      <c r="P20" s="73"/>
      <c r="Q20" s="73"/>
      <c r="R20" s="73"/>
      <c r="S20" s="74">
        <v>14634.777847005516</v>
      </c>
      <c r="T20" s="73"/>
      <c r="U20" s="73"/>
      <c r="V20" s="73"/>
      <c r="W20" s="67"/>
      <c r="X20" s="67"/>
      <c r="Y20" s="67"/>
      <c r="Z20" s="67"/>
      <c r="AA20" s="67"/>
      <c r="AB20" s="75">
        <v>14634.777847005516</v>
      </c>
      <c r="AC20" s="77"/>
    </row>
    <row r="21" spans="1:33" x14ac:dyDescent="0.25">
      <c r="A21" s="71" t="s">
        <v>57</v>
      </c>
      <c r="B21" s="106"/>
      <c r="C21" s="107">
        <v>1256.1349655561448</v>
      </c>
      <c r="D21" s="106"/>
      <c r="E21" s="106"/>
      <c r="F21" s="106"/>
      <c r="G21" s="106"/>
      <c r="H21" s="96"/>
      <c r="I21" s="96"/>
      <c r="J21" s="108">
        <v>10023.818728352431</v>
      </c>
      <c r="K21" s="96"/>
      <c r="L21" s="105">
        <v>11279.953693908576</v>
      </c>
      <c r="M21" s="77"/>
      <c r="O21" s="71" t="s">
        <v>56</v>
      </c>
      <c r="P21" s="15"/>
      <c r="Q21" s="109"/>
      <c r="R21" s="109"/>
      <c r="S21" s="109">
        <v>340.74447000000004</v>
      </c>
      <c r="T21" s="15"/>
      <c r="U21" s="15"/>
      <c r="V21" s="15"/>
      <c r="W21" s="72"/>
      <c r="X21" s="72"/>
      <c r="Y21" s="72"/>
      <c r="Z21" s="72"/>
      <c r="AA21" s="72"/>
      <c r="AB21" s="68">
        <v>340.74447000000004</v>
      </c>
      <c r="AC21" s="77"/>
    </row>
    <row r="22" spans="1:33" x14ac:dyDescent="0.25">
      <c r="A22" s="71" t="s">
        <v>66</v>
      </c>
      <c r="B22" s="106"/>
      <c r="C22" s="107"/>
      <c r="D22" s="94">
        <v>11809.97942665419</v>
      </c>
      <c r="E22" s="106"/>
      <c r="F22" s="106"/>
      <c r="G22" s="106"/>
      <c r="H22" s="96"/>
      <c r="I22" s="96"/>
      <c r="J22" s="108">
        <v>2018.1555766083252</v>
      </c>
      <c r="K22" s="96"/>
      <c r="L22" s="105">
        <v>13828.135003262516</v>
      </c>
      <c r="M22" s="77"/>
      <c r="O22" s="71" t="s">
        <v>57</v>
      </c>
      <c r="P22" s="15"/>
      <c r="Q22" s="109"/>
      <c r="R22" s="109">
        <v>11191.269503241801</v>
      </c>
      <c r="S22" s="109"/>
      <c r="T22" s="15"/>
      <c r="U22" s="15"/>
      <c r="V22" s="15"/>
      <c r="W22" s="72"/>
      <c r="X22" s="72"/>
      <c r="Y22" s="72"/>
      <c r="Z22" s="72"/>
      <c r="AA22" s="72"/>
      <c r="AB22" s="68">
        <v>11191.269503241801</v>
      </c>
      <c r="AC22" s="77"/>
    </row>
    <row r="23" spans="1:33" x14ac:dyDescent="0.25">
      <c r="A23" s="71" t="s">
        <v>58</v>
      </c>
      <c r="B23" s="110"/>
      <c r="C23" s="68">
        <v>1411.1495697497692</v>
      </c>
      <c r="D23" s="106"/>
      <c r="E23" s="106"/>
      <c r="F23" s="106"/>
      <c r="G23" s="106"/>
      <c r="H23" s="96"/>
      <c r="I23" s="96"/>
      <c r="J23" s="108">
        <v>1231.3504675208237</v>
      </c>
      <c r="K23" s="96"/>
      <c r="L23" s="105">
        <v>2642.5000372705927</v>
      </c>
      <c r="M23" s="77"/>
      <c r="O23" s="71" t="s">
        <v>66</v>
      </c>
      <c r="P23" s="15"/>
      <c r="Q23" s="109"/>
      <c r="R23" s="15"/>
      <c r="S23" s="109">
        <v>29.913068150399155</v>
      </c>
      <c r="T23" s="15"/>
      <c r="U23" s="15"/>
      <c r="V23" s="15"/>
      <c r="W23" s="72"/>
      <c r="X23" s="72"/>
      <c r="Y23" s="72"/>
      <c r="Z23" s="72"/>
      <c r="AA23" s="72"/>
      <c r="AB23" s="68">
        <v>29.913068150399155</v>
      </c>
      <c r="AC23" s="77"/>
    </row>
    <row r="24" spans="1:33" x14ac:dyDescent="0.25">
      <c r="A24" s="71" t="s">
        <v>67</v>
      </c>
      <c r="B24" s="109"/>
      <c r="C24" s="111"/>
      <c r="D24" s="106"/>
      <c r="E24" s="112">
        <v>7017.5048190177522</v>
      </c>
      <c r="F24" s="106"/>
      <c r="G24" s="106"/>
      <c r="H24" s="96"/>
      <c r="I24" s="96"/>
      <c r="J24" s="113">
        <v>23.939592351120002</v>
      </c>
      <c r="K24" s="96"/>
      <c r="L24" s="105">
        <v>7041.4444113688724</v>
      </c>
      <c r="M24" s="77"/>
      <c r="O24" s="71" t="s">
        <v>58</v>
      </c>
      <c r="P24" s="15"/>
      <c r="Q24" s="109"/>
      <c r="R24" s="15"/>
      <c r="S24" s="109">
        <v>351.71201783624639</v>
      </c>
      <c r="T24" s="15"/>
      <c r="U24" s="15"/>
      <c r="V24" s="15"/>
      <c r="W24" s="72"/>
      <c r="X24" s="72"/>
      <c r="Y24" s="72"/>
      <c r="Z24" s="72"/>
      <c r="AA24" s="72"/>
      <c r="AB24" s="68">
        <v>351.71201783624639</v>
      </c>
      <c r="AC24" s="77"/>
    </row>
    <row r="25" spans="1:33" ht="15.75" thickBot="1" x14ac:dyDescent="0.3">
      <c r="A25" s="114" t="s">
        <v>63</v>
      </c>
      <c r="B25" s="115">
        <v>0</v>
      </c>
      <c r="C25" s="115">
        <v>19983.284279776024</v>
      </c>
      <c r="D25" s="115">
        <v>11809.97942665419</v>
      </c>
      <c r="E25" s="115">
        <v>7017.5048190177522</v>
      </c>
      <c r="F25" s="115">
        <v>0</v>
      </c>
      <c r="G25" s="115">
        <v>0</v>
      </c>
      <c r="H25" s="116"/>
      <c r="I25" s="116"/>
      <c r="J25" s="115">
        <v>19227.896135679213</v>
      </c>
      <c r="K25" s="96"/>
      <c r="L25" s="117">
        <v>58038.664661127172</v>
      </c>
      <c r="M25" s="77"/>
      <c r="O25" s="71" t="s">
        <v>67</v>
      </c>
      <c r="P25" s="15"/>
      <c r="Q25" s="109"/>
      <c r="R25" s="109"/>
      <c r="S25" s="109"/>
      <c r="T25" s="15"/>
      <c r="U25" s="15"/>
      <c r="V25" s="15"/>
      <c r="W25" s="72"/>
      <c r="X25" s="72"/>
      <c r="Y25" s="72"/>
      <c r="Z25" s="72"/>
      <c r="AA25" s="72"/>
      <c r="AB25" s="68">
        <v>0</v>
      </c>
      <c r="AC25" s="77"/>
    </row>
    <row r="26" spans="1:33" x14ac:dyDescent="0.25">
      <c r="A26" s="118" t="s">
        <v>68</v>
      </c>
      <c r="B26" s="119"/>
      <c r="C26" s="90"/>
      <c r="D26" s="89"/>
      <c r="E26" s="89"/>
      <c r="F26" s="89"/>
      <c r="G26" s="89"/>
      <c r="H26" s="89"/>
      <c r="I26" s="89"/>
      <c r="J26" s="89"/>
      <c r="K26" s="89"/>
      <c r="L26" s="91"/>
      <c r="O26" s="120" t="s">
        <v>69</v>
      </c>
      <c r="P26" s="121">
        <v>0</v>
      </c>
      <c r="Q26" s="122">
        <v>0</v>
      </c>
      <c r="R26" s="122">
        <v>11191.269503241801</v>
      </c>
      <c r="S26" s="122">
        <v>15357.147402992161</v>
      </c>
      <c r="T26" s="121">
        <v>0</v>
      </c>
      <c r="U26" s="121"/>
      <c r="V26" s="121">
        <v>0</v>
      </c>
      <c r="W26" s="123"/>
      <c r="X26" s="123"/>
      <c r="Y26" s="123"/>
      <c r="Z26" s="123"/>
      <c r="AA26" s="123"/>
      <c r="AB26" s="124">
        <v>26548.416906233961</v>
      </c>
    </row>
    <row r="27" spans="1:33" x14ac:dyDescent="0.25">
      <c r="A27" s="125" t="s">
        <v>70</v>
      </c>
      <c r="B27" s="106"/>
      <c r="C27" s="112">
        <v>1144.6009963288143</v>
      </c>
      <c r="D27" s="106"/>
      <c r="E27" s="126">
        <v>1013.0626223136611</v>
      </c>
      <c r="F27" s="106"/>
      <c r="G27" s="127"/>
      <c r="H27" s="106"/>
      <c r="I27" s="106"/>
      <c r="J27" s="106"/>
      <c r="K27" s="106"/>
      <c r="L27" s="126">
        <v>2157.6636186424753</v>
      </c>
      <c r="O27" s="99" t="s">
        <v>71</v>
      </c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128"/>
    </row>
    <row r="28" spans="1:33" x14ac:dyDescent="0.25">
      <c r="A28" s="125" t="s">
        <v>9</v>
      </c>
      <c r="B28" s="106"/>
      <c r="C28" s="129"/>
      <c r="D28" s="126"/>
      <c r="E28" s="126"/>
      <c r="F28" s="106"/>
      <c r="G28" s="130"/>
      <c r="H28" s="106"/>
      <c r="I28" s="96"/>
      <c r="J28" s="96"/>
      <c r="K28" s="96"/>
      <c r="L28" s="105">
        <v>0</v>
      </c>
      <c r="O28" s="66" t="s">
        <v>55</v>
      </c>
      <c r="P28" s="73">
        <v>0</v>
      </c>
      <c r="Q28" s="73">
        <v>0</v>
      </c>
      <c r="R28" s="74">
        <v>2003.9562360461043</v>
      </c>
      <c r="S28" s="73"/>
      <c r="T28" s="73">
        <v>0</v>
      </c>
      <c r="U28" s="74">
        <v>205.97151244568659</v>
      </c>
      <c r="V28" s="74">
        <v>6203.3373588746226</v>
      </c>
      <c r="W28" s="74">
        <v>0</v>
      </c>
      <c r="X28" s="109">
        <v>431.20223166424995</v>
      </c>
      <c r="Y28" s="74">
        <v>43.579291618199996</v>
      </c>
      <c r="Z28" s="74">
        <v>-686.41433656108325</v>
      </c>
      <c r="AA28" s="131"/>
      <c r="AB28" s="75">
        <v>8201.6322940877799</v>
      </c>
      <c r="AC28" s="132"/>
      <c r="AD28" s="132"/>
      <c r="AE28" s="77"/>
      <c r="AG28" s="77"/>
    </row>
    <row r="29" spans="1:33" x14ac:dyDescent="0.25">
      <c r="A29" s="125" t="s">
        <v>72</v>
      </c>
      <c r="B29" s="106"/>
      <c r="C29" s="126"/>
      <c r="D29" s="106"/>
      <c r="E29" s="106"/>
      <c r="F29" s="106"/>
      <c r="G29" s="130"/>
      <c r="H29" s="126"/>
      <c r="I29" s="96"/>
      <c r="J29" s="96"/>
      <c r="K29" s="96"/>
      <c r="L29" s="105">
        <v>0</v>
      </c>
      <c r="O29" s="71" t="s">
        <v>56</v>
      </c>
      <c r="P29" s="15">
        <v>0</v>
      </c>
      <c r="Q29" s="15">
        <v>0</v>
      </c>
      <c r="R29" s="109">
        <v>20.227974000000003</v>
      </c>
      <c r="S29" s="133"/>
      <c r="T29" s="15">
        <v>0</v>
      </c>
      <c r="U29" s="109">
        <v>5.431674000000001</v>
      </c>
      <c r="V29" s="109">
        <v>40.695714223325922</v>
      </c>
      <c r="W29" s="109">
        <v>0</v>
      </c>
      <c r="X29" s="109">
        <v>3.1215419999999994</v>
      </c>
      <c r="Y29" s="74">
        <v>1.5446277594000002E-2</v>
      </c>
      <c r="Z29" s="109">
        <v>-1.5446277593936459E-2</v>
      </c>
      <c r="AA29" s="134"/>
      <c r="AB29" s="68">
        <v>69.476904223325988</v>
      </c>
      <c r="AC29" s="132"/>
      <c r="AD29" s="132"/>
      <c r="AE29" s="77"/>
    </row>
    <row r="30" spans="1:33" x14ac:dyDescent="0.25">
      <c r="A30" s="125" t="s">
        <v>73</v>
      </c>
      <c r="B30" s="126">
        <v>944.72545007138922</v>
      </c>
      <c r="C30" s="126">
        <v>927.9128538470377</v>
      </c>
      <c r="D30" s="126">
        <v>3546.9562400133004</v>
      </c>
      <c r="E30" s="126">
        <v>360.32923920809117</v>
      </c>
      <c r="F30" s="126">
        <v>3012.1789219073125</v>
      </c>
      <c r="G30" s="126">
        <v>17442.629794283326</v>
      </c>
      <c r="H30" s="126">
        <v>2602.910939951078</v>
      </c>
      <c r="I30" s="96"/>
      <c r="J30" s="96"/>
      <c r="K30" s="96"/>
      <c r="L30" s="105">
        <v>28837.643439281535</v>
      </c>
      <c r="O30" s="71" t="s">
        <v>57</v>
      </c>
      <c r="P30" s="73"/>
      <c r="Q30" s="73"/>
      <c r="R30" s="73"/>
      <c r="S30" s="73"/>
      <c r="T30" s="73"/>
      <c r="U30" s="73"/>
      <c r="V30" s="109">
        <v>1140.2944110062112</v>
      </c>
      <c r="W30" s="109"/>
      <c r="X30" s="73"/>
      <c r="Y30" s="109"/>
      <c r="Z30" s="109">
        <v>-1051.6102203394373</v>
      </c>
      <c r="AA30" s="134"/>
      <c r="AB30" s="68">
        <v>88.684190666773929</v>
      </c>
      <c r="AC30" s="132"/>
      <c r="AD30" s="132"/>
    </row>
    <row r="31" spans="1:33" x14ac:dyDescent="0.25">
      <c r="A31" s="135" t="s">
        <v>74</v>
      </c>
      <c r="B31" s="136">
        <v>944.72545007138922</v>
      </c>
      <c r="C31" s="136">
        <v>2072.513850175852</v>
      </c>
      <c r="D31" s="136">
        <v>3546.9562400133004</v>
      </c>
      <c r="E31" s="136">
        <v>1373.3918615217522</v>
      </c>
      <c r="F31" s="136">
        <v>3012.1789219073125</v>
      </c>
      <c r="G31" s="136">
        <v>17442.629794283326</v>
      </c>
      <c r="H31" s="136">
        <v>2602.910939951078</v>
      </c>
      <c r="I31" s="96"/>
      <c r="J31" s="96"/>
      <c r="K31" s="96"/>
      <c r="L31" s="117">
        <v>30995.307057924008</v>
      </c>
      <c r="M31" s="77"/>
      <c r="O31" s="71" t="s">
        <v>66</v>
      </c>
      <c r="P31" s="74">
        <v>21.070922347631658</v>
      </c>
      <c r="Q31" s="74">
        <v>62.755844057058702</v>
      </c>
      <c r="R31" s="74">
        <v>558.84941615388198</v>
      </c>
      <c r="S31" s="74"/>
      <c r="T31" s="74">
        <v>2296.3698506462156</v>
      </c>
      <c r="U31" s="74">
        <v>24.499159409737796</v>
      </c>
      <c r="V31" s="109">
        <v>5777.1330830249281</v>
      </c>
      <c r="W31" s="109">
        <v>1252.6679399510783</v>
      </c>
      <c r="X31" s="74"/>
      <c r="Y31" s="109">
        <v>2735.3755741057603</v>
      </c>
      <c r="Z31" s="109">
        <v>1069.500145415823</v>
      </c>
      <c r="AA31" s="137"/>
      <c r="AB31" s="68">
        <v>13798.221935112113</v>
      </c>
      <c r="AC31" s="132"/>
      <c r="AD31" s="132"/>
      <c r="AE31" s="77"/>
    </row>
    <row r="32" spans="1:33" x14ac:dyDescent="0.25">
      <c r="A32" s="138" t="s">
        <v>75</v>
      </c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91"/>
      <c r="O32" s="71" t="s">
        <v>58</v>
      </c>
      <c r="P32" s="139">
        <v>5.489287723757541</v>
      </c>
      <c r="Q32" s="140">
        <v>865.15700978997904</v>
      </c>
      <c r="R32" s="140">
        <v>963.92261381331389</v>
      </c>
      <c r="S32" s="140"/>
      <c r="T32" s="140">
        <v>596.98768726109699</v>
      </c>
      <c r="U32" s="140">
        <v>0</v>
      </c>
      <c r="V32" s="109">
        <v>99.536364840576638</v>
      </c>
      <c r="W32" s="109">
        <v>0</v>
      </c>
      <c r="X32" s="141"/>
      <c r="Y32" s="139">
        <v>0</v>
      </c>
      <c r="Z32" s="139">
        <v>-240.3049439943774</v>
      </c>
      <c r="AA32" s="134"/>
      <c r="AB32" s="68">
        <v>2290.7880194343466</v>
      </c>
      <c r="AC32" s="132"/>
      <c r="AD32" s="132"/>
      <c r="AE32" s="77"/>
    </row>
    <row r="33" spans="1:31" x14ac:dyDescent="0.25">
      <c r="A33" s="66" t="s">
        <v>76</v>
      </c>
      <c r="B33" s="93"/>
      <c r="C33" s="93"/>
      <c r="D33" s="142"/>
      <c r="E33" s="93"/>
      <c r="F33" s="93"/>
      <c r="G33" s="93"/>
      <c r="H33" s="93"/>
      <c r="I33" s="95"/>
      <c r="J33" s="95"/>
      <c r="K33" s="95"/>
      <c r="L33" s="98">
        <v>0</v>
      </c>
      <c r="M33" s="26"/>
      <c r="O33" s="71" t="s">
        <v>67</v>
      </c>
      <c r="P33" s="109">
        <v>918.16524000000004</v>
      </c>
      <c r="Q33" s="109">
        <v>0</v>
      </c>
      <c r="R33" s="109">
        <v>0</v>
      </c>
      <c r="S33" s="109">
        <v>360.32923920809117</v>
      </c>
      <c r="T33" s="109">
        <v>118.82138400000001</v>
      </c>
      <c r="U33" s="109">
        <v>0</v>
      </c>
      <c r="V33" s="109">
        <v>4181.6328623136615</v>
      </c>
      <c r="W33" s="109">
        <v>1350.2429999999999</v>
      </c>
      <c r="X33" s="109"/>
      <c r="Y33" s="109">
        <v>40.91049056304</v>
      </c>
      <c r="Z33" s="109">
        <v>71.34219528407931</v>
      </c>
      <c r="AA33" s="137"/>
      <c r="AB33" s="68">
        <v>7041.4444113688714</v>
      </c>
      <c r="AC33" s="132"/>
      <c r="AD33" s="132"/>
      <c r="AE33" s="77"/>
    </row>
    <row r="34" spans="1:31" ht="15.75" thickBot="1" x14ac:dyDescent="0.3">
      <c r="A34" s="143" t="s">
        <v>77</v>
      </c>
      <c r="B34" s="144"/>
      <c r="C34" s="144"/>
      <c r="D34" s="144"/>
      <c r="E34" s="144"/>
      <c r="F34" s="144"/>
      <c r="G34" s="144"/>
      <c r="H34" s="144"/>
      <c r="I34" s="145"/>
      <c r="J34" s="144"/>
      <c r="K34" s="144"/>
      <c r="L34" s="105"/>
      <c r="M34" s="26"/>
      <c r="O34" s="57" t="s">
        <v>78</v>
      </c>
      <c r="P34" s="122">
        <v>944.72545007138922</v>
      </c>
      <c r="Q34" s="122">
        <v>927.9128538470377</v>
      </c>
      <c r="R34" s="122">
        <v>3546.9562400133004</v>
      </c>
      <c r="S34" s="122">
        <v>360.32923920809117</v>
      </c>
      <c r="T34" s="122">
        <v>3012.1789219073125</v>
      </c>
      <c r="U34" s="122">
        <v>235.90234585542436</v>
      </c>
      <c r="V34" s="122">
        <v>17442.629794283326</v>
      </c>
      <c r="W34" s="122">
        <v>2602.910939951078</v>
      </c>
      <c r="X34" s="122">
        <v>434.32377366424993</v>
      </c>
      <c r="Y34" s="122">
        <v>2819.8808025645944</v>
      </c>
      <c r="Z34" s="122">
        <v>-837.5026064725896</v>
      </c>
      <c r="AA34" s="57"/>
      <c r="AB34" s="124">
        <v>31490.247754893207</v>
      </c>
      <c r="AC34" s="146"/>
    </row>
    <row r="35" spans="1:31" ht="15.75" thickBot="1" x14ac:dyDescent="0.3">
      <c r="A35" s="147" t="s">
        <v>79</v>
      </c>
      <c r="B35" s="117">
        <v>944.72545007138922</v>
      </c>
      <c r="C35" s="117">
        <v>22055.798129951876</v>
      </c>
      <c r="D35" s="117">
        <v>15356.93566666749</v>
      </c>
      <c r="E35" s="117">
        <v>8390.8966805395048</v>
      </c>
      <c r="F35" s="117">
        <v>3012.1789219073125</v>
      </c>
      <c r="G35" s="117">
        <v>17442.629794283326</v>
      </c>
      <c r="H35" s="117">
        <v>2602.910939951078</v>
      </c>
      <c r="I35" s="117"/>
      <c r="J35" s="117">
        <v>19227.896135679213</v>
      </c>
      <c r="K35" s="117">
        <v>21839.723013723276</v>
      </c>
      <c r="L35" s="117">
        <v>110873.69473277446</v>
      </c>
      <c r="M35" s="77"/>
      <c r="O35" s="99" t="s">
        <v>80</v>
      </c>
      <c r="P35" s="62"/>
      <c r="Q35" s="62"/>
      <c r="R35" s="63"/>
      <c r="S35" s="62"/>
      <c r="T35" s="62"/>
      <c r="U35" s="62"/>
      <c r="V35" s="62"/>
      <c r="W35" s="62"/>
      <c r="X35" s="62"/>
      <c r="Y35" s="62"/>
      <c r="Z35" s="62"/>
      <c r="AA35" s="62"/>
      <c r="AB35" s="128">
        <v>0</v>
      </c>
    </row>
    <row r="36" spans="1:31" x14ac:dyDescent="0.25">
      <c r="A36" s="148"/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26"/>
      <c r="O36" s="149" t="s">
        <v>68</v>
      </c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75"/>
    </row>
    <row r="37" spans="1:31" x14ac:dyDescent="0.25">
      <c r="D37" s="77"/>
      <c r="O37" s="151" t="s">
        <v>70</v>
      </c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68">
        <v>2157.6636186424753</v>
      </c>
      <c r="AB37" s="68">
        <v>2157.6636186424753</v>
      </c>
    </row>
    <row r="38" spans="1:31" x14ac:dyDescent="0.25">
      <c r="N38" s="65"/>
      <c r="O38" s="152" t="s">
        <v>9</v>
      </c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68">
        <v>0</v>
      </c>
      <c r="AB38" s="68">
        <v>0</v>
      </c>
      <c r="AE38" s="153"/>
    </row>
    <row r="39" spans="1:31" x14ac:dyDescent="0.25">
      <c r="C39" s="77"/>
      <c r="D39" s="154"/>
      <c r="N39" s="65"/>
      <c r="O39" s="152" t="s">
        <v>72</v>
      </c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68">
        <v>0</v>
      </c>
      <c r="AB39" s="68">
        <v>0</v>
      </c>
    </row>
    <row r="40" spans="1:31" x14ac:dyDescent="0.25">
      <c r="N40" s="65"/>
      <c r="O40" s="152" t="s">
        <v>73</v>
      </c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6">
        <v>28837.643439281535</v>
      </c>
      <c r="AB40" s="68">
        <v>28837.643439281535</v>
      </c>
    </row>
    <row r="41" spans="1:31" x14ac:dyDescent="0.25">
      <c r="N41" s="65"/>
      <c r="O41" s="157" t="s">
        <v>74</v>
      </c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24">
        <v>30995.307057924008</v>
      </c>
      <c r="AB41" s="80">
        <v>30995.307057924008</v>
      </c>
    </row>
    <row r="42" spans="1:31" x14ac:dyDescent="0.25">
      <c r="N42" s="65"/>
      <c r="O42" s="158" t="s">
        <v>75</v>
      </c>
      <c r="P42" s="159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1"/>
      <c r="AB42" s="162"/>
    </row>
    <row r="43" spans="1:31" x14ac:dyDescent="0.25">
      <c r="N43" s="65"/>
      <c r="O43" s="71" t="s">
        <v>76</v>
      </c>
      <c r="P43" s="67"/>
      <c r="Q43" s="67"/>
      <c r="R43" s="67"/>
      <c r="S43" s="67"/>
      <c r="T43" s="67"/>
      <c r="U43" s="67"/>
      <c r="V43" s="67"/>
      <c r="W43" s="67"/>
      <c r="X43" s="75">
        <v>0</v>
      </c>
      <c r="Y43" s="67"/>
      <c r="Z43" s="67"/>
      <c r="AA43" s="67"/>
      <c r="AB43" s="80">
        <v>0</v>
      </c>
    </row>
    <row r="44" spans="1:31" x14ac:dyDescent="0.25">
      <c r="N44" s="65"/>
      <c r="O44" s="71" t="s">
        <v>77</v>
      </c>
      <c r="P44" s="84"/>
      <c r="Q44" s="84"/>
      <c r="R44" s="84"/>
      <c r="S44" s="84"/>
      <c r="T44" s="84"/>
      <c r="U44" s="84"/>
      <c r="V44" s="84"/>
      <c r="W44" s="72"/>
      <c r="X44" s="72"/>
      <c r="Y44" s="72"/>
      <c r="Z44" s="72"/>
      <c r="AA44" s="72"/>
      <c r="AB44" s="80">
        <v>0</v>
      </c>
    </row>
    <row r="45" spans="1:31" x14ac:dyDescent="0.25">
      <c r="N45" s="65"/>
      <c r="O45" s="163" t="s">
        <v>81</v>
      </c>
      <c r="P45" s="80">
        <v>944.72545007138922</v>
      </c>
      <c r="Q45" s="80">
        <v>20911.197133623064</v>
      </c>
      <c r="R45" s="80">
        <v>14738.225743255101</v>
      </c>
      <c r="S45" s="80">
        <v>17573.915376147503</v>
      </c>
      <c r="T45" s="80">
        <v>3012.1789219073125</v>
      </c>
      <c r="U45" s="80">
        <v>235.90234585542436</v>
      </c>
      <c r="V45" s="80">
        <v>17442.629794283326</v>
      </c>
      <c r="W45" s="80">
        <v>2602.910939951078</v>
      </c>
      <c r="X45" s="80">
        <v>434.32377366424993</v>
      </c>
      <c r="Y45" s="80">
        <v>2819.8808025645944</v>
      </c>
      <c r="Z45" s="80">
        <v>-837.5026064725896</v>
      </c>
      <c r="AA45" s="80">
        <v>30995.307057924008</v>
      </c>
      <c r="AB45" s="80">
        <v>110873.69473277446</v>
      </c>
    </row>
    <row r="46" spans="1:31" x14ac:dyDescent="0.25">
      <c r="N46" s="164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</row>
    <row r="47" spans="1:31" ht="18.75" customHeight="1" x14ac:dyDescent="0.25">
      <c r="W47" s="165"/>
    </row>
    <row r="50" spans="2:12" ht="45" x14ac:dyDescent="0.25">
      <c r="B50" s="169"/>
      <c r="C50" s="169"/>
      <c r="D50" s="169"/>
      <c r="E50" s="169"/>
      <c r="F50" s="169"/>
      <c r="G50" s="169"/>
      <c r="H50" s="169"/>
      <c r="I50" s="39" t="s">
        <v>32</v>
      </c>
      <c r="K50" s="168" t="s">
        <v>34</v>
      </c>
    </row>
    <row r="51" spans="2:12" ht="15" customHeight="1" x14ac:dyDescent="0.25">
      <c r="B51" s="170"/>
      <c r="C51" s="170"/>
      <c r="D51" s="170"/>
      <c r="E51" s="170"/>
      <c r="F51" s="170"/>
      <c r="G51" s="170"/>
      <c r="H51" s="170"/>
      <c r="J51" s="171"/>
      <c r="K51" s="171"/>
    </row>
    <row r="52" spans="2:12" ht="75" x14ac:dyDescent="0.25">
      <c r="B52" s="46" t="s">
        <v>38</v>
      </c>
      <c r="C52" s="46" t="s">
        <v>39</v>
      </c>
      <c r="D52" s="46" t="s">
        <v>40</v>
      </c>
      <c r="E52" s="54" t="s">
        <v>41</v>
      </c>
      <c r="F52" s="46" t="s">
        <v>42</v>
      </c>
      <c r="G52" s="46" t="s">
        <v>52</v>
      </c>
      <c r="H52" s="46" t="s">
        <v>43</v>
      </c>
      <c r="I52" s="46" t="s">
        <v>29</v>
      </c>
      <c r="J52" s="168" t="s">
        <v>33</v>
      </c>
      <c r="K52" s="172"/>
    </row>
    <row r="53" spans="2:12" x14ac:dyDescent="0.25">
      <c r="B53" s="77">
        <f t="shared" ref="B53:K53" si="0">P26+P34</f>
        <v>944.72545007138922</v>
      </c>
      <c r="C53" s="77">
        <f t="shared" si="0"/>
        <v>927.9128538470377</v>
      </c>
      <c r="D53" s="77">
        <f t="shared" si="0"/>
        <v>14738.225743255101</v>
      </c>
      <c r="E53" s="77">
        <f t="shared" si="0"/>
        <v>15717.476642200252</v>
      </c>
      <c r="F53" s="77">
        <f t="shared" si="0"/>
        <v>3012.1789219073125</v>
      </c>
      <c r="G53" s="77">
        <f t="shared" si="0"/>
        <v>235.90234585542436</v>
      </c>
      <c r="H53" s="77">
        <f t="shared" si="0"/>
        <v>17442.629794283326</v>
      </c>
      <c r="I53" s="77">
        <f t="shared" si="0"/>
        <v>2602.910939951078</v>
      </c>
      <c r="J53" s="77">
        <f t="shared" si="0"/>
        <v>434.32377366424993</v>
      </c>
      <c r="K53" s="77">
        <f t="shared" si="0"/>
        <v>2819.8808025645944</v>
      </c>
      <c r="L53" s="77"/>
    </row>
    <row r="54" spans="2:12" x14ac:dyDescent="0.25">
      <c r="B54" s="173">
        <f>B53/SUM($B$53:$I$53)*100</f>
        <v>1.6984755739623552</v>
      </c>
      <c r="C54" s="173">
        <f t="shared" ref="C54:I54" si="1">C53/SUM($B$53:$I$53)*100</f>
        <v>1.6682490314046259</v>
      </c>
      <c r="D54" s="173">
        <f t="shared" si="1"/>
        <v>26.497133560412028</v>
      </c>
      <c r="E54" s="173">
        <f t="shared" si="1"/>
        <v>28.257680746383716</v>
      </c>
      <c r="F54" s="173">
        <f t="shared" si="1"/>
        <v>5.4154488194186214</v>
      </c>
      <c r="G54" s="174">
        <f>G53/SUM($B$53:$I$53)</f>
        <v>4.2411726311128856E-3</v>
      </c>
      <c r="H54" s="173">
        <f t="shared" si="1"/>
        <v>31.35924902734391</v>
      </c>
      <c r="I54" s="173">
        <f t="shared" si="1"/>
        <v>4.6796459779634647</v>
      </c>
    </row>
  </sheetData>
  <mergeCells count="15">
    <mergeCell ref="Y4:Y6"/>
    <mergeCell ref="AA4:AA6"/>
    <mergeCell ref="AB4:AB6"/>
    <mergeCell ref="P5:V5"/>
    <mergeCell ref="W5:W7"/>
    <mergeCell ref="A1:L2"/>
    <mergeCell ref="O2:Z3"/>
    <mergeCell ref="AA2:AB3"/>
    <mergeCell ref="A3:A6"/>
    <mergeCell ref="B3:H3"/>
    <mergeCell ref="B4:G4"/>
    <mergeCell ref="H4:H6"/>
    <mergeCell ref="O4:O7"/>
    <mergeCell ref="P4:V4"/>
    <mergeCell ref="X4:X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9.1</vt:lpstr>
      <vt:lpstr>9.2 (A&amp;B)</vt:lpstr>
      <vt:lpstr>9.3 (A&amp;B)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ESD</dc:creator>
  <cp:lastModifiedBy>ESD</cp:lastModifiedBy>
  <dcterms:created xsi:type="dcterms:W3CDTF">2025-02-04T06:24:58Z</dcterms:created>
  <dcterms:modified xsi:type="dcterms:W3CDTF">2025-03-27T13:09:50Z</dcterms:modified>
</cp:coreProperties>
</file>