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73" sheetId="1" r:id="rId1"/>
  </sheets>
  <definedNames>
    <definedName name="_xlnm.Print_Area" localSheetId="0">'S73'!$A$1:$Q$39</definedName>
  </definedNames>
  <calcPr fullCalcOnLoad="1"/>
</workbook>
</file>

<file path=xl/sharedStrings.xml><?xml version="1.0" encoding="utf-8"?>
<sst xmlns="http://schemas.openxmlformats.org/spreadsheetml/2006/main" count="109" uniqueCount="95">
  <si>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</si>
  <si>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</si>
  <si>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</si>
  <si>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</si>
  <si>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</si>
  <si>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</si>
  <si>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</si>
  <si>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</si>
  <si>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</si>
  <si>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1.4.1</t>
  </si>
  <si>
    <t>1.4.2</t>
  </si>
  <si>
    <t>1.5.1</t>
  </si>
  <si>
    <t>1.5.2</t>
  </si>
  <si>
    <t>1.5.3</t>
  </si>
  <si>
    <t>gross financial saving</t>
  </si>
  <si>
    <t>currency</t>
  </si>
  <si>
    <t>deposits</t>
  </si>
  <si>
    <t>with banks</t>
  </si>
  <si>
    <t>with non-banking companies</t>
  </si>
  <si>
    <t>trade debt net</t>
  </si>
  <si>
    <t>shares and debentures</t>
  </si>
  <si>
    <t>private corporate business</t>
  </si>
  <si>
    <t>co-operative banks &amp; societies</t>
  </si>
  <si>
    <t>units of Unit Trust of India</t>
  </si>
  <si>
    <t>mutual fund(other than UTI)</t>
  </si>
  <si>
    <t>claims on government</t>
  </si>
  <si>
    <t>insurance funds</t>
  </si>
  <si>
    <t>life insurance funds</t>
  </si>
  <si>
    <t>postal insurance</t>
  </si>
  <si>
    <t>state insurance</t>
  </si>
  <si>
    <t>provident and pension funds</t>
  </si>
  <si>
    <t>financial liabilities</t>
  </si>
  <si>
    <t>bank advances</t>
  </si>
  <si>
    <t>loans by financial corporations</t>
  </si>
  <si>
    <t xml:space="preserve"> àÉn</t>
  </si>
  <si>
    <t>and non-banking companies</t>
  </si>
  <si>
    <t xml:space="preserve">net financial saving of </t>
  </si>
  <si>
    <t>ºÉBÉEãÉ ÉÊ´ÉkÉÉÒªÉ ¤ÉSÉiÉ</t>
  </si>
  <si>
    <t>àÉÖpÉ</t>
  </si>
  <si>
    <t>ÉÊxÉFÉä{É</t>
  </si>
  <si>
    <t>¤ÉéBÉEÉå àÉå</t>
  </si>
  <si>
    <t>MÉè® ¤ÉéÉËBÉEMÉ BÉEÆ{ÉÉÊxÉªÉÉå àÉå</t>
  </si>
  <si>
    <t>ºÉcBÉEÉ®ÉÒ ¤ÉéBÉEÉå A´ÉÆ ºÉÉÊàÉÉÊiÉªÉÉå àÉå</t>
  </si>
  <si>
    <t>ÉÊxÉ´ÉãÉ BªÉÉ{ÉÉ® jÉ@hÉ</t>
  </si>
  <si>
    <t>¶ÉäªÉ® A´ÉÆ jÉ@hÉ-{ÉjÉ</t>
  </si>
  <si>
    <t>ÉÊxÉVÉÉÒ ÉÊxÉMÉÉÊàÉiÉ BªÉ´ÉºÉÉªÉ</t>
  </si>
  <si>
    <t>ºÉcBÉEÉ®ÉÒ ¤ÉéBÉE A´ÉÆ ºÉÉÊàÉÉÊiÉªÉÉÆ</t>
  </si>
  <si>
    <t>£ÉÉ®iÉÉÒªÉ ªÉÚÉÊxÉ] ]Åº] BÉEä ªÉÚÉÊxÉ]</t>
  </si>
  <si>
    <t>ºÉ®BÉEÉ® {É® nÉ´Éä</t>
  </si>
  <si>
    <t>ºÉ®BÉEÉ®ÉÒ |ÉÉÊiÉ£ÉÚÉÊiÉªÉÉå àÉå ÉÊxÉ´Éä¶É</t>
  </si>
  <si>
    <t>ãÉPÉÖ ¤ÉSÉiÉ +ÉÉÉÊn àÉå ÉÊxÉ´Éä¶É</t>
  </si>
  <si>
    <t>VÉÉÒ´ÉxÉ ¤ÉÉÒàÉÉ ÉÊxÉÉÊvÉ</t>
  </si>
  <si>
    <t>VÉÉÒ´ÉxÉ ¤ÉÉÒàÉÉ</t>
  </si>
  <si>
    <t>bÉBÉE ¤ÉÉÒàÉÉ</t>
  </si>
  <si>
    <t>®ÉVªÉ ¤ÉÉÒàÉÉ</t>
  </si>
  <si>
    <t>£ÉÉÊ´É­ªÉ iÉlÉÉ {Éå¶ÉxÉ ÉÊxÉÉÊvÉªÉÉÆ</t>
  </si>
  <si>
    <t xml:space="preserve">ÉÊ´ÉkÉÉÒªÉ näxÉnÉÉÊ®ªÉÉÆ </t>
  </si>
  <si>
    <t>¤ÉéBÉE +ÉÆÉÊOÉàÉ ®ÉÉÊ¶ÉªÉÉÆ</t>
  </si>
  <si>
    <t xml:space="preserve">ÉÊ´ÉkÉÉÒªÉ ÉÊxÉMÉàÉÉå A´ÉÆ  MÉè® ¤ÉéÉËBÉEMÉ </t>
  </si>
  <si>
    <t>BÉEÆ{ÉÉÊxÉªÉÉå uÉ®É jÉ@hÉ</t>
  </si>
  <si>
    <t>¤ÉÉÒàÉÉ ÉÊxÉMÉàÉÉå ºÉä jÉ@hÉ</t>
  </si>
  <si>
    <t xml:space="preserve">{ÉÉÉÊ®´ÉÉÉÊ®BÉE FÉäjÉ BÉEÉÒ ÉÊxÉ´ÉãÉ  </t>
  </si>
  <si>
    <t>loans and advances by co-</t>
  </si>
  <si>
    <t>operative banks and societies</t>
  </si>
  <si>
    <t>{ÉÉ®º{ÉÉÊ®BÉE ÉÊxÉÉÊvÉ</t>
  </si>
  <si>
    <t xml:space="preserve">ºÉcBÉEÉ®ÉÒ ¤ÉéBÉEÉå A´ÉÆ ºÉÉÊàÉÉÊiÉªÉÉå </t>
  </si>
  <si>
    <t>uÉ®É jÉ@hÉ iÉlÉÉ +ÉÉÊOÉàÉ ®ÉÉÊ¶ÉªÉÉÆ</t>
  </si>
  <si>
    <t>STATEMENT 73: FINANCIAL ASSETS AND LIABILITIES OF THE HOUSEHOLD SECTOR</t>
  </si>
  <si>
    <t>investment in government securities</t>
  </si>
  <si>
    <t>investment in small savings etc.</t>
  </si>
  <si>
    <t>loans from insurance corporations</t>
  </si>
  <si>
    <t>with co-operative banks &amp; societies</t>
  </si>
  <si>
    <t>ºÉÉ´ÉÇVÉÉÊxÉBÉE FÉäjÉ =tÉàÉ BÉEä ¤ÉxvÉ{ÉjÉ</t>
  </si>
  <si>
    <t>bonds of public sector undertakings</t>
  </si>
  <si>
    <t>ºÉ®BÉEÉ® ºÉä jÉ@hÉ iÉlÉÉ '+ÉÉÊOÉàÉ ®ÉÉÊ¶ÉªÉÉÆ</t>
  </si>
  <si>
    <t>loans and advances from govt.</t>
  </si>
  <si>
    <t>item</t>
  </si>
  <si>
    <r>
      <t xml:space="preserve">ÉÊ´É´É®hÉ </t>
    </r>
    <r>
      <rPr>
        <b/>
        <sz val="14"/>
        <rFont val="Arial Narrow"/>
        <family val="2"/>
      </rPr>
      <t xml:space="preserve">73: 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{ÉÉÉÊ®´ÉÉÉÊ®BÉE FÉäjÉ BÉEÉÒ ÉÊ´ÉkÉÉÒªÉ {ÉÉÊ®ºÉÆ{ÉÉÊkÉªÉÉÆ A´ÉÆ näxÉnÉÉÊ®ªÉÉÆ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</si>
  <si>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at current prices </t>
    </r>
    <r>
      <rPr>
        <b/>
        <sz val="16"/>
        <rFont val="Arial Narrow"/>
        <family val="2"/>
      </rPr>
      <t>)</t>
    </r>
  </si>
  <si>
    <t>2004-05</t>
  </si>
  <si>
    <t xml:space="preserve"> (BÉE®Éä½ °ô{ÉªÉä)</t>
  </si>
  <si>
    <t>2005-06</t>
  </si>
  <si>
    <t>2006-07</t>
  </si>
  <si>
    <t>2007-08</t>
  </si>
  <si>
    <t>2008-09</t>
  </si>
  <si>
    <t>saving in physical assets</t>
  </si>
  <si>
    <t>£ÉÉèÉÊiÉBÉE {ÉÉÊ®ºÉÆ{ÉÉÊkÉªÉÉå àÉå ¤ÉSÉiÉ</t>
  </si>
  <si>
    <r>
      <t xml:space="preserve">household sector </t>
    </r>
    <r>
      <rPr>
        <b/>
        <sz val="12"/>
        <rFont val="Arial Narrow"/>
        <family val="2"/>
      </rPr>
      <t xml:space="preserve">  (1-3)</t>
    </r>
  </si>
  <si>
    <r>
      <t xml:space="preserve">ÉÊ´ÉkÉÉÒªÉ ¤ÉSÉiÉ  </t>
    </r>
    <r>
      <rPr>
        <b/>
        <sz val="13"/>
        <rFont val="Arial Narrow"/>
        <family val="2"/>
      </rPr>
      <t>(1-3)</t>
    </r>
  </si>
  <si>
    <t>household saving (1+2-3)</t>
  </si>
  <si>
    <r>
      <t xml:space="preserve">{ÉÉÉÊ®´ÉÉÉÊ®BÉE ¤ÉSÉiÉ </t>
    </r>
    <r>
      <rPr>
        <b/>
        <sz val="12"/>
        <rFont val="Arial Narrow"/>
        <family val="2"/>
      </rPr>
      <t>( 1+2-3)</t>
    </r>
  </si>
  <si>
    <t>2009-10</t>
  </si>
  <si>
    <t>(` crore)</t>
  </si>
  <si>
    <t>2010-11</t>
  </si>
  <si>
    <t>2011-12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</si>
</sst>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0.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b/>
      <sz val="14"/>
      <name val="DV_Divyae"/>
      <family val="0"/>
    </font>
    <font>
      <b/>
      <sz val="16"/>
      <name val="DV_Divya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sz val="12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2"/>
      <color indexed="8"/>
      <name val="Arial Narrow"/>
      <family val="2"/>
    </font>
    <font>
      <b/>
      <sz val="13"/>
      <name val="DV_Divyae"/>
      <family val="0"/>
    </font>
    <font>
      <b/>
      <sz val="12"/>
      <name val="DV_Divyae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SheetLayoutView="100" zoomScalePageLayoutView="0" workbookViewId="0" topLeftCell="A25">
      <selection activeCell="E39" sqref="E39"/>
    </sheetView>
  </sheetViews>
  <sheetFormatPr defaultColWidth="9.00390625" defaultRowHeight="12.75"/>
  <cols>
    <col min="1" max="1" width="4.125" style="8" customWidth="1"/>
    <col min="2" max="2" width="2.125" style="8" customWidth="1"/>
    <col min="3" max="3" width="0.74609375" style="8" customWidth="1"/>
    <col min="4" max="4" width="26.125" style="8" customWidth="1"/>
    <col min="5" max="7" width="7.25390625" style="8" customWidth="1"/>
    <col min="8" max="12" width="8.375" style="8" customWidth="1"/>
    <col min="13" max="13" width="0.875" style="8" customWidth="1"/>
    <col min="14" max="14" width="4.50390625" style="8" customWidth="1"/>
    <col min="15" max="15" width="2.125" style="8" customWidth="1"/>
    <col min="16" max="16" width="0.875" style="8" customWidth="1"/>
    <col min="17" max="17" width="29.625" style="8" customWidth="1"/>
    <col min="18" max="16384" width="9.00390625" style="8" customWidth="1"/>
  </cols>
  <sheetData>
    <row r="1" spans="1:17" s="1" customFormat="1" ht="30" customHeight="1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30" customHeight="1">
      <c r="A2" s="44" t="s">
        <v>67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1" customFormat="1" ht="30" customHeight="1">
      <c r="A3" s="46" t="s">
        <v>78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1" customFormat="1" ht="30" customHeight="1">
      <c r="A4" s="26"/>
      <c r="B4" s="26"/>
      <c r="C4" s="26"/>
      <c r="D4" s="26"/>
      <c r="E4" s="23" t="s">
        <v>80</v>
      </c>
      <c r="J4" s="25"/>
      <c r="K4" s="47" t="s">
        <v>92</v>
      </c>
      <c r="L4" s="47"/>
      <c r="M4" s="27"/>
      <c r="N4" s="26"/>
      <c r="O4" s="26"/>
      <c r="P4" s="26"/>
      <c r="Q4" s="26"/>
    </row>
    <row r="5" spans="1:17" s="4" customFormat="1" ht="27" customHeight="1">
      <c r="A5" s="45" t="s">
        <v>34</v>
      </c>
      <c r="B5" s="45"/>
      <c r="C5" s="45"/>
      <c r="D5" s="45"/>
      <c r="E5" s="15" t="s">
        <v>79</v>
      </c>
      <c r="F5" s="15" t="s">
        <v>81</v>
      </c>
      <c r="G5" s="15" t="s">
        <v>82</v>
      </c>
      <c r="H5" s="15" t="s">
        <v>83</v>
      </c>
      <c r="I5" s="15" t="s">
        <v>84</v>
      </c>
      <c r="J5" s="15" t="s">
        <v>91</v>
      </c>
      <c r="K5" s="15" t="s">
        <v>93</v>
      </c>
      <c r="L5" s="15" t="s">
        <v>94</v>
      </c>
      <c r="M5" s="15"/>
      <c r="N5" s="41" t="s">
        <v>76</v>
      </c>
      <c r="O5" s="41"/>
      <c r="P5" s="41"/>
      <c r="Q5" s="41"/>
    </row>
    <row r="6" spans="1:17" s="4" customFormat="1" ht="26.25" customHeight="1">
      <c r="A6" s="42">
        <v>1</v>
      </c>
      <c r="B6" s="42"/>
      <c r="C6" s="42"/>
      <c r="D6" s="42"/>
      <c r="E6" s="31">
        <v>2</v>
      </c>
      <c r="F6" s="30">
        <v>3</v>
      </c>
      <c r="G6" s="31">
        <v>4</v>
      </c>
      <c r="H6" s="30">
        <v>5</v>
      </c>
      <c r="I6" s="31">
        <v>6</v>
      </c>
      <c r="J6" s="30">
        <v>7</v>
      </c>
      <c r="K6" s="31">
        <v>8</v>
      </c>
      <c r="L6" s="30">
        <v>9</v>
      </c>
      <c r="M6" s="16"/>
      <c r="N6" s="42">
        <v>1</v>
      </c>
      <c r="O6" s="42"/>
      <c r="P6" s="42"/>
      <c r="Q6" s="42"/>
    </row>
    <row r="7" spans="1:17" s="7" customFormat="1" ht="27" customHeight="1">
      <c r="A7" s="11"/>
      <c r="B7" s="11"/>
      <c r="C7" s="11"/>
      <c r="D7" s="33" t="s">
        <v>90</v>
      </c>
      <c r="E7" s="34">
        <f aca="true" t="shared" si="0" ref="E7:J7">+E8+E29-E30</f>
        <v>763685.0474171019</v>
      </c>
      <c r="F7" s="34">
        <f t="shared" si="0"/>
        <v>868987.5976303251</v>
      </c>
      <c r="G7" s="34">
        <f t="shared" si="0"/>
        <v>994396.2678030934</v>
      </c>
      <c r="H7" s="34">
        <f t="shared" si="0"/>
        <v>1118347.0982042118</v>
      </c>
      <c r="I7" s="34">
        <f t="shared" si="0"/>
        <v>1330872.5992136349</v>
      </c>
      <c r="J7" s="34">
        <f t="shared" si="0"/>
        <v>1630798.853850172</v>
      </c>
      <c r="K7" s="34">
        <f>+K8+K29-K30</f>
        <v>1832900.8719330768</v>
      </c>
      <c r="L7" s="34">
        <f>+L8+L29-L30</f>
        <v>2003721.7608703515</v>
      </c>
      <c r="M7" s="11"/>
      <c r="N7" s="11"/>
      <c r="O7" s="11"/>
      <c r="P7" s="11"/>
      <c r="Q7" s="17" t="s">
        <v>89</v>
      </c>
    </row>
    <row r="8" spans="1:17" s="4" customFormat="1" ht="27" customHeight="1">
      <c r="A8" s="17">
        <v>1</v>
      </c>
      <c r="B8" s="17"/>
      <c r="C8" s="18"/>
      <c r="D8" s="19" t="s">
        <v>37</v>
      </c>
      <c r="E8" s="32">
        <f aca="true" t="shared" si="1" ref="E8:K8">E9+E10+E15+E21+E24+E28</f>
        <v>447729.79999999993</v>
      </c>
      <c r="F8" s="20">
        <f t="shared" si="1"/>
        <v>621811.9129</v>
      </c>
      <c r="G8" s="32">
        <f t="shared" si="1"/>
        <v>766644.9304000001</v>
      </c>
      <c r="H8" s="20">
        <f t="shared" si="1"/>
        <v>768156.03535</v>
      </c>
      <c r="I8" s="28">
        <f t="shared" si="1"/>
        <v>734633.1699999999</v>
      </c>
      <c r="J8" s="28">
        <f t="shared" si="1"/>
        <v>978200.1928444471</v>
      </c>
      <c r="K8" s="28">
        <f t="shared" si="1"/>
        <v>1086055.3031460217</v>
      </c>
      <c r="L8" s="28">
        <f>L9+L10+L15+L21+L24+L28</f>
        <v>994405.00063587</v>
      </c>
      <c r="M8" s="20"/>
      <c r="N8" s="17">
        <v>1</v>
      </c>
      <c r="O8" s="17"/>
      <c r="P8" s="17"/>
      <c r="Q8" s="20" t="s">
        <v>14</v>
      </c>
    </row>
    <row r="9" spans="1:17" s="4" customFormat="1" ht="27" customHeight="1">
      <c r="A9" s="10">
        <v>1.1</v>
      </c>
      <c r="B9" s="11"/>
      <c r="C9" s="5"/>
      <c r="D9" s="14" t="s">
        <v>38</v>
      </c>
      <c r="E9" s="29">
        <v>36975</v>
      </c>
      <c r="F9" s="29">
        <v>53070.8</v>
      </c>
      <c r="G9" s="29">
        <v>66273.9</v>
      </c>
      <c r="H9" s="29">
        <v>81278.2</v>
      </c>
      <c r="I9" s="29">
        <v>92188</v>
      </c>
      <c r="J9" s="29">
        <v>96940</v>
      </c>
      <c r="K9" s="29">
        <v>137131</v>
      </c>
      <c r="L9" s="29">
        <v>109022</v>
      </c>
      <c r="M9" s="10"/>
      <c r="N9" s="12">
        <v>1.1</v>
      </c>
      <c r="O9" s="11"/>
      <c r="P9" s="11"/>
      <c r="Q9" s="10" t="s">
        <v>15</v>
      </c>
    </row>
    <row r="10" spans="1:17" s="4" customFormat="1" ht="27" customHeight="1">
      <c r="A10" s="10">
        <v>1.2</v>
      </c>
      <c r="B10" s="11"/>
      <c r="C10" s="5"/>
      <c r="D10" s="14" t="s">
        <v>39</v>
      </c>
      <c r="E10" s="10">
        <f aca="true" t="shared" si="2" ref="E10:L10">E11++E12+E13+E14</f>
        <v>167570.81</v>
      </c>
      <c r="F10" s="10">
        <f t="shared" si="2"/>
        <v>287106.34</v>
      </c>
      <c r="G10" s="10">
        <f t="shared" si="2"/>
        <v>430930.19000000006</v>
      </c>
      <c r="H10" s="10">
        <f t="shared" si="2"/>
        <v>397119.45</v>
      </c>
      <c r="I10" s="10">
        <f t="shared" si="2"/>
        <v>432369</v>
      </c>
      <c r="J10" s="10">
        <f t="shared" si="2"/>
        <v>425111.592525516</v>
      </c>
      <c r="K10" s="10">
        <f t="shared" si="2"/>
        <v>567638.5572806638</v>
      </c>
      <c r="L10" s="10">
        <f t="shared" si="2"/>
        <v>589886.6949225719</v>
      </c>
      <c r="M10" s="10"/>
      <c r="N10" s="12">
        <v>1.2</v>
      </c>
      <c r="O10" s="11"/>
      <c r="P10" s="11"/>
      <c r="Q10" s="10" t="s">
        <v>16</v>
      </c>
    </row>
    <row r="11" spans="1:17" s="4" customFormat="1" ht="27" customHeight="1">
      <c r="A11" s="40" t="s">
        <v>0</v>
      </c>
      <c r="B11" s="40"/>
      <c r="C11" s="6"/>
      <c r="D11" s="14" t="s">
        <v>40</v>
      </c>
      <c r="E11" s="29">
        <v>158394</v>
      </c>
      <c r="F11" s="29">
        <v>274747</v>
      </c>
      <c r="G11" s="29">
        <v>417228.21</v>
      </c>
      <c r="H11" s="29">
        <v>362622.26</v>
      </c>
      <c r="I11" s="29">
        <v>383679</v>
      </c>
      <c r="J11" s="29">
        <v>364712.03</v>
      </c>
      <c r="K11" s="29">
        <v>522082.99</v>
      </c>
      <c r="L11" s="29">
        <v>511735.01</v>
      </c>
      <c r="M11" s="10"/>
      <c r="N11" s="40" t="s">
        <v>0</v>
      </c>
      <c r="O11" s="40"/>
      <c r="P11" s="12"/>
      <c r="Q11" s="10" t="s">
        <v>17</v>
      </c>
    </row>
    <row r="12" spans="1:17" s="4" customFormat="1" ht="27" customHeight="1">
      <c r="A12" s="40" t="s">
        <v>1</v>
      </c>
      <c r="B12" s="40"/>
      <c r="C12" s="6"/>
      <c r="D12" s="14" t="s">
        <v>41</v>
      </c>
      <c r="E12" s="29">
        <v>3877.81</v>
      </c>
      <c r="F12" s="29">
        <v>3986.6900000000005</v>
      </c>
      <c r="G12" s="29">
        <v>-4314.450000000001</v>
      </c>
      <c r="H12" s="29">
        <v>6096.04</v>
      </c>
      <c r="I12" s="29">
        <v>14719</v>
      </c>
      <c r="J12" s="29">
        <v>26018.221414796026</v>
      </c>
      <c r="K12" s="29">
        <v>7598.281604503609</v>
      </c>
      <c r="L12" s="29">
        <v>43946.21042945193</v>
      </c>
      <c r="M12" s="10"/>
      <c r="N12" s="40" t="s">
        <v>1</v>
      </c>
      <c r="O12" s="40"/>
      <c r="P12" s="12"/>
      <c r="Q12" s="10" t="s">
        <v>18</v>
      </c>
    </row>
    <row r="13" spans="1:17" s="4" customFormat="1" ht="27" customHeight="1">
      <c r="A13" s="40" t="s">
        <v>2</v>
      </c>
      <c r="B13" s="40"/>
      <c r="C13" s="6"/>
      <c r="D13" s="14" t="s">
        <v>42</v>
      </c>
      <c r="E13" s="29">
        <v>5512</v>
      </c>
      <c r="F13" s="29">
        <v>8595</v>
      </c>
      <c r="G13" s="29">
        <v>18199.28</v>
      </c>
      <c r="H13" s="29">
        <v>28607.08</v>
      </c>
      <c r="I13" s="29">
        <v>34178</v>
      </c>
      <c r="J13" s="29">
        <v>36165.34111071993</v>
      </c>
      <c r="K13" s="29">
        <v>31134.28567616008</v>
      </c>
      <c r="L13" s="29">
        <v>29696.47449311998</v>
      </c>
      <c r="M13" s="10"/>
      <c r="N13" s="40" t="s">
        <v>2</v>
      </c>
      <c r="O13" s="40"/>
      <c r="P13" s="12"/>
      <c r="Q13" s="10" t="s">
        <v>71</v>
      </c>
    </row>
    <row r="14" spans="1:17" s="4" customFormat="1" ht="27" customHeight="1">
      <c r="A14" s="40" t="s">
        <v>3</v>
      </c>
      <c r="B14" s="40"/>
      <c r="C14" s="6"/>
      <c r="D14" s="14" t="s">
        <v>43</v>
      </c>
      <c r="E14" s="29">
        <v>-213</v>
      </c>
      <c r="F14" s="29">
        <v>-222.34999999999997</v>
      </c>
      <c r="G14" s="29">
        <v>-182.85</v>
      </c>
      <c r="H14" s="29">
        <v>-205.93</v>
      </c>
      <c r="I14" s="29">
        <v>-207</v>
      </c>
      <c r="J14" s="29">
        <v>-1784</v>
      </c>
      <c r="K14" s="29">
        <v>6823</v>
      </c>
      <c r="L14" s="29">
        <v>4509</v>
      </c>
      <c r="M14" s="10"/>
      <c r="N14" s="40" t="s">
        <v>3</v>
      </c>
      <c r="O14" s="40"/>
      <c r="P14" s="12"/>
      <c r="Q14" s="10" t="s">
        <v>19</v>
      </c>
    </row>
    <row r="15" spans="1:17" s="4" customFormat="1" ht="27" customHeight="1">
      <c r="A15" s="10">
        <v>1.3</v>
      </c>
      <c r="B15" s="11"/>
      <c r="C15" s="5"/>
      <c r="D15" s="14" t="s">
        <v>44</v>
      </c>
      <c r="E15" s="29">
        <f aca="true" t="shared" si="3" ref="E15:L15">E16+E17+E18+E19+E20</f>
        <v>8841.02</v>
      </c>
      <c r="F15" s="29">
        <f t="shared" si="3"/>
        <v>37823.32</v>
      </c>
      <c r="G15" s="29">
        <f t="shared" si="3"/>
        <v>52582.100000000006</v>
      </c>
      <c r="H15" s="29">
        <f t="shared" si="3"/>
        <v>76374.5</v>
      </c>
      <c r="I15" s="29">
        <f t="shared" si="3"/>
        <v>-4665.580000000001</v>
      </c>
      <c r="J15" s="29">
        <f t="shared" si="3"/>
        <v>47814.369999999995</v>
      </c>
      <c r="K15" s="29">
        <f t="shared" si="3"/>
        <v>5152.239999999998</v>
      </c>
      <c r="L15" s="29">
        <f t="shared" si="3"/>
        <v>-2775.91</v>
      </c>
      <c r="M15" s="10"/>
      <c r="N15" s="12">
        <v>1.3</v>
      </c>
      <c r="O15" s="11"/>
      <c r="P15" s="11"/>
      <c r="Q15" s="10" t="s">
        <v>20</v>
      </c>
    </row>
    <row r="16" spans="1:17" s="4" customFormat="1" ht="27" customHeight="1">
      <c r="A16" s="40" t="s">
        <v>4</v>
      </c>
      <c r="B16" s="40"/>
      <c r="C16" s="6"/>
      <c r="D16" s="14" t="s">
        <v>45</v>
      </c>
      <c r="E16" s="29">
        <v>6197.88</v>
      </c>
      <c r="F16" s="29">
        <v>10897.119999999999</v>
      </c>
      <c r="G16" s="29">
        <v>15711.9</v>
      </c>
      <c r="H16" s="29">
        <v>16989</v>
      </c>
      <c r="I16" s="29">
        <v>7478.299999999999</v>
      </c>
      <c r="J16" s="29">
        <v>13623.02</v>
      </c>
      <c r="K16" s="29">
        <v>13088</v>
      </c>
      <c r="L16" s="29">
        <v>3903</v>
      </c>
      <c r="M16" s="10"/>
      <c r="N16" s="40" t="s">
        <v>4</v>
      </c>
      <c r="O16" s="40"/>
      <c r="P16" s="12"/>
      <c r="Q16" s="10" t="s">
        <v>21</v>
      </c>
    </row>
    <row r="17" spans="1:17" s="4" customFormat="1" ht="27" customHeight="1">
      <c r="A17" s="40" t="s">
        <v>5</v>
      </c>
      <c r="B17" s="40"/>
      <c r="C17" s="6"/>
      <c r="D17" s="14" t="s">
        <v>46</v>
      </c>
      <c r="E17" s="29">
        <v>189.08</v>
      </c>
      <c r="F17" s="29">
        <v>182.31</v>
      </c>
      <c r="G17" s="29">
        <v>188.75</v>
      </c>
      <c r="H17" s="29">
        <v>192.02999999999997</v>
      </c>
      <c r="I17" s="29">
        <v>193.22</v>
      </c>
      <c r="J17" s="29">
        <v>197.42000000000002</v>
      </c>
      <c r="K17" s="29">
        <v>201</v>
      </c>
      <c r="L17" s="29">
        <v>205</v>
      </c>
      <c r="M17" s="10"/>
      <c r="N17" s="40" t="s">
        <v>5</v>
      </c>
      <c r="O17" s="40"/>
      <c r="P17" s="12"/>
      <c r="Q17" s="10" t="s">
        <v>22</v>
      </c>
    </row>
    <row r="18" spans="1:17" s="4" customFormat="1" ht="27" customHeight="1">
      <c r="A18" s="40" t="s">
        <v>6</v>
      </c>
      <c r="B18" s="40"/>
      <c r="C18" s="6"/>
      <c r="D18" s="14" t="s">
        <v>47</v>
      </c>
      <c r="E18" s="29">
        <v>728.27</v>
      </c>
      <c r="F18" s="29">
        <v>3967.09</v>
      </c>
      <c r="G18" s="29">
        <v>1735.47</v>
      </c>
      <c r="H18" s="29">
        <v>2066.89</v>
      </c>
      <c r="I18" s="29">
        <v>-2332.89</v>
      </c>
      <c r="J18" s="29">
        <v>346.98</v>
      </c>
      <c r="K18" s="29">
        <v>2596.24</v>
      </c>
      <c r="L18" s="29">
        <v>2603.09</v>
      </c>
      <c r="M18" s="10"/>
      <c r="N18" s="40" t="s">
        <v>6</v>
      </c>
      <c r="O18" s="40"/>
      <c r="P18" s="12"/>
      <c r="Q18" s="10" t="s">
        <v>23</v>
      </c>
    </row>
    <row r="19" spans="1:17" s="4" customFormat="1" ht="27" customHeight="1">
      <c r="A19" s="40" t="s">
        <v>7</v>
      </c>
      <c r="B19" s="40"/>
      <c r="C19" s="6"/>
      <c r="D19" s="14" t="s">
        <v>72</v>
      </c>
      <c r="E19" s="29">
        <v>175.66</v>
      </c>
      <c r="F19" s="29">
        <v>172.05</v>
      </c>
      <c r="G19" s="29">
        <v>237.43</v>
      </c>
      <c r="H19" s="29">
        <v>327.65</v>
      </c>
      <c r="I19" s="29">
        <v>445.61</v>
      </c>
      <c r="J19" s="29">
        <v>606.03</v>
      </c>
      <c r="K19" s="29">
        <v>828</v>
      </c>
      <c r="L19" s="29">
        <v>1129</v>
      </c>
      <c r="M19" s="10"/>
      <c r="N19" s="40" t="s">
        <v>7</v>
      </c>
      <c r="O19" s="40"/>
      <c r="P19" s="12"/>
      <c r="Q19" s="10" t="s">
        <v>73</v>
      </c>
    </row>
    <row r="20" spans="1:17" s="4" customFormat="1" ht="27" customHeight="1">
      <c r="A20" s="40" t="s">
        <v>8</v>
      </c>
      <c r="B20" s="40"/>
      <c r="C20" s="6"/>
      <c r="D20" s="14" t="s">
        <v>64</v>
      </c>
      <c r="E20" s="29">
        <v>1550.13</v>
      </c>
      <c r="F20" s="29">
        <v>22604.75</v>
      </c>
      <c r="G20" s="29">
        <v>34708.55</v>
      </c>
      <c r="H20" s="29">
        <v>56798.93</v>
      </c>
      <c r="I20" s="29">
        <v>-10449.82</v>
      </c>
      <c r="J20" s="29">
        <v>33040.92</v>
      </c>
      <c r="K20" s="29">
        <v>-11561</v>
      </c>
      <c r="L20" s="29">
        <v>-10616</v>
      </c>
      <c r="M20" s="10"/>
      <c r="N20" s="40" t="s">
        <v>8</v>
      </c>
      <c r="O20" s="40"/>
      <c r="P20" s="12"/>
      <c r="Q20" s="10" t="s">
        <v>24</v>
      </c>
    </row>
    <row r="21" spans="1:17" s="4" customFormat="1" ht="27" customHeight="1">
      <c r="A21" s="10">
        <v>1.4</v>
      </c>
      <c r="B21" s="11"/>
      <c r="C21" s="5"/>
      <c r="D21" s="14" t="s">
        <v>48</v>
      </c>
      <c r="E21" s="29">
        <f aca="true" t="shared" si="4" ref="E21:L21">E22+E23</f>
        <v>106420</v>
      </c>
      <c r="F21" s="29">
        <f t="shared" si="4"/>
        <v>87167.98</v>
      </c>
      <c r="G21" s="29">
        <f t="shared" si="4"/>
        <v>19197.6</v>
      </c>
      <c r="H21" s="29">
        <f t="shared" si="4"/>
        <v>-28327.340000000004</v>
      </c>
      <c r="I21" s="29">
        <f t="shared" si="4"/>
        <v>-27547.25</v>
      </c>
      <c r="J21" s="29">
        <f t="shared" si="4"/>
        <v>42869.010638862</v>
      </c>
      <c r="K21" s="29">
        <f t="shared" si="4"/>
        <v>28722.618494108</v>
      </c>
      <c r="L21" s="29">
        <f t="shared" si="4"/>
        <v>-27222.543405508</v>
      </c>
      <c r="M21" s="10"/>
      <c r="N21" s="12">
        <v>1.4</v>
      </c>
      <c r="O21" s="11"/>
      <c r="P21" s="11"/>
      <c r="Q21" s="10" t="s">
        <v>25</v>
      </c>
    </row>
    <row r="22" spans="1:17" s="4" customFormat="1" ht="27" customHeight="1">
      <c r="A22" s="40" t="s">
        <v>9</v>
      </c>
      <c r="B22" s="40"/>
      <c r="C22" s="6"/>
      <c r="D22" s="14" t="s">
        <v>49</v>
      </c>
      <c r="E22" s="29">
        <v>21314</v>
      </c>
      <c r="F22" s="29">
        <v>14389.98</v>
      </c>
      <c r="G22" s="29">
        <v>1654.0699999999997</v>
      </c>
      <c r="H22" s="29">
        <v>-14726.150000000001</v>
      </c>
      <c r="I22" s="29">
        <v>-13165.759999999998</v>
      </c>
      <c r="J22" s="29">
        <v>3337.010638861998</v>
      </c>
      <c r="K22" s="29">
        <v>-7420.381505892</v>
      </c>
      <c r="L22" s="29">
        <v>-1822.5434055080013</v>
      </c>
      <c r="M22" s="10"/>
      <c r="N22" s="40" t="s">
        <v>9</v>
      </c>
      <c r="O22" s="40"/>
      <c r="P22" s="12"/>
      <c r="Q22" s="10" t="s">
        <v>68</v>
      </c>
    </row>
    <row r="23" spans="1:17" s="4" customFormat="1" ht="27" customHeight="1">
      <c r="A23" s="40" t="s">
        <v>10</v>
      </c>
      <c r="B23" s="40"/>
      <c r="C23" s="6"/>
      <c r="D23" s="14" t="s">
        <v>50</v>
      </c>
      <c r="E23" s="29">
        <v>85106</v>
      </c>
      <c r="F23" s="29">
        <v>72778</v>
      </c>
      <c r="G23" s="29">
        <v>17543.53</v>
      </c>
      <c r="H23" s="29">
        <v>-13601.19</v>
      </c>
      <c r="I23" s="29">
        <v>-14381.49</v>
      </c>
      <c r="J23" s="29">
        <v>39532</v>
      </c>
      <c r="K23" s="29">
        <v>36143</v>
      </c>
      <c r="L23" s="29">
        <v>-25400</v>
      </c>
      <c r="M23" s="10"/>
      <c r="N23" s="40" t="s">
        <v>10</v>
      </c>
      <c r="O23" s="40"/>
      <c r="P23" s="12"/>
      <c r="Q23" s="10" t="s">
        <v>69</v>
      </c>
    </row>
    <row r="24" spans="1:17" s="4" customFormat="1" ht="27" customHeight="1">
      <c r="A24" s="10">
        <v>1.5</v>
      </c>
      <c r="B24" s="11"/>
      <c r="C24" s="5"/>
      <c r="D24" s="14" t="s">
        <v>51</v>
      </c>
      <c r="E24" s="10">
        <f aca="true" t="shared" si="5" ref="E24:L24">E25+E26+E27</f>
        <v>72044</v>
      </c>
      <c r="F24" s="10">
        <f t="shared" si="5"/>
        <v>94434</v>
      </c>
      <c r="G24" s="10">
        <f t="shared" si="5"/>
        <v>124499</v>
      </c>
      <c r="H24" s="10">
        <f t="shared" si="5"/>
        <v>172396</v>
      </c>
      <c r="I24" s="10">
        <f t="shared" si="5"/>
        <v>171138</v>
      </c>
      <c r="J24" s="10">
        <f t="shared" si="5"/>
        <v>236674</v>
      </c>
      <c r="K24" s="10">
        <f t="shared" si="5"/>
        <v>209993.6791</v>
      </c>
      <c r="L24" s="10">
        <f t="shared" si="5"/>
        <v>189097.3</v>
      </c>
      <c r="M24" s="10"/>
      <c r="N24" s="12">
        <v>1.5</v>
      </c>
      <c r="O24" s="11"/>
      <c r="P24" s="11"/>
      <c r="Q24" s="10" t="s">
        <v>26</v>
      </c>
    </row>
    <row r="25" spans="1:17" s="4" customFormat="1" ht="27" customHeight="1">
      <c r="A25" s="40" t="s">
        <v>11</v>
      </c>
      <c r="B25" s="40"/>
      <c r="C25" s="6"/>
      <c r="D25" s="14" t="s">
        <v>52</v>
      </c>
      <c r="E25" s="29">
        <v>69794</v>
      </c>
      <c r="F25" s="29">
        <v>91109</v>
      </c>
      <c r="G25" s="29">
        <v>120792</v>
      </c>
      <c r="H25" s="29">
        <v>168154</v>
      </c>
      <c r="I25" s="29">
        <v>166271</v>
      </c>
      <c r="J25" s="29">
        <v>230686</v>
      </c>
      <c r="K25" s="29">
        <v>209490</v>
      </c>
      <c r="L25" s="29">
        <v>190414</v>
      </c>
      <c r="M25" s="10"/>
      <c r="N25" s="40" t="s">
        <v>11</v>
      </c>
      <c r="O25" s="40"/>
      <c r="P25" s="12"/>
      <c r="Q25" s="10" t="s">
        <v>27</v>
      </c>
    </row>
    <row r="26" spans="1:17" s="4" customFormat="1" ht="27" customHeight="1">
      <c r="A26" s="40" t="s">
        <v>12</v>
      </c>
      <c r="B26" s="40"/>
      <c r="C26" s="6"/>
      <c r="D26" s="14" t="s">
        <v>53</v>
      </c>
      <c r="E26" s="29">
        <v>1414</v>
      </c>
      <c r="F26" s="29">
        <v>1962</v>
      </c>
      <c r="G26" s="29">
        <v>2200</v>
      </c>
      <c r="H26" s="29">
        <v>2729</v>
      </c>
      <c r="I26" s="29">
        <v>3147</v>
      </c>
      <c r="J26" s="29">
        <v>3934</v>
      </c>
      <c r="K26" s="29">
        <v>-2404</v>
      </c>
      <c r="L26" s="29">
        <v>-4008</v>
      </c>
      <c r="M26" s="10"/>
      <c r="N26" s="40" t="s">
        <v>12</v>
      </c>
      <c r="O26" s="40"/>
      <c r="P26" s="12"/>
      <c r="Q26" s="10" t="s">
        <v>28</v>
      </c>
    </row>
    <row r="27" spans="1:17" s="4" customFormat="1" ht="27" customHeight="1">
      <c r="A27" s="40" t="s">
        <v>13</v>
      </c>
      <c r="B27" s="40"/>
      <c r="C27" s="6"/>
      <c r="D27" s="14" t="s">
        <v>54</v>
      </c>
      <c r="E27" s="29">
        <v>836</v>
      </c>
      <c r="F27" s="29">
        <v>1363</v>
      </c>
      <c r="G27" s="29">
        <v>1507</v>
      </c>
      <c r="H27" s="29">
        <v>1513</v>
      </c>
      <c r="I27" s="29">
        <v>1720</v>
      </c>
      <c r="J27" s="29">
        <v>2054</v>
      </c>
      <c r="K27" s="29">
        <v>2907.6791000000003</v>
      </c>
      <c r="L27" s="29">
        <v>2691.3</v>
      </c>
      <c r="M27" s="10"/>
      <c r="N27" s="40" t="s">
        <v>13</v>
      </c>
      <c r="O27" s="40"/>
      <c r="P27" s="12"/>
      <c r="Q27" s="10" t="s">
        <v>29</v>
      </c>
    </row>
    <row r="28" spans="1:17" s="4" customFormat="1" ht="27" customHeight="1">
      <c r="A28" s="10">
        <v>1.6</v>
      </c>
      <c r="B28" s="10"/>
      <c r="D28" s="14" t="s">
        <v>55</v>
      </c>
      <c r="E28" s="29">
        <v>55878.97</v>
      </c>
      <c r="F28" s="29">
        <v>62209.4729</v>
      </c>
      <c r="G28" s="29">
        <v>73162.1404</v>
      </c>
      <c r="H28" s="29">
        <v>69315.22535000001</v>
      </c>
      <c r="I28" s="29">
        <v>71151</v>
      </c>
      <c r="J28" s="29">
        <v>128791.21968006903</v>
      </c>
      <c r="K28" s="29">
        <v>137417.20827124998</v>
      </c>
      <c r="L28" s="29">
        <v>136397.45911880626</v>
      </c>
      <c r="M28" s="10"/>
      <c r="N28" s="12">
        <v>1.6</v>
      </c>
      <c r="O28" s="11"/>
      <c r="P28" s="11"/>
      <c r="Q28" s="10" t="s">
        <v>30</v>
      </c>
    </row>
    <row r="29" spans="1:17" s="4" customFormat="1" ht="27" customHeight="1">
      <c r="A29" s="17">
        <v>2</v>
      </c>
      <c r="B29" s="20"/>
      <c r="C29" s="35"/>
      <c r="D29" s="36" t="s">
        <v>86</v>
      </c>
      <c r="E29" s="28">
        <v>435728.84741710196</v>
      </c>
      <c r="F29" s="28">
        <v>430656.5847303251</v>
      </c>
      <c r="G29" s="28">
        <v>510140.0974030933</v>
      </c>
      <c r="H29" s="28">
        <v>538137.2028542119</v>
      </c>
      <c r="I29" s="28">
        <v>759846.1492136348</v>
      </c>
      <c r="J29" s="28">
        <v>856045.6687057248</v>
      </c>
      <c r="K29" s="28">
        <v>1024567.387987055</v>
      </c>
      <c r="L29" s="28">
        <v>1284190.6964820488</v>
      </c>
      <c r="M29" s="20"/>
      <c r="N29" s="17">
        <v>2</v>
      </c>
      <c r="O29" s="37"/>
      <c r="P29" s="37"/>
      <c r="Q29" s="20" t="s">
        <v>85</v>
      </c>
    </row>
    <row r="30" spans="1:17" s="4" customFormat="1" ht="27" customHeight="1">
      <c r="A30" s="17">
        <v>3</v>
      </c>
      <c r="B30" s="17"/>
      <c r="C30" s="18"/>
      <c r="D30" s="19" t="s">
        <v>56</v>
      </c>
      <c r="E30" s="28">
        <f aca="true" t="shared" si="6" ref="E30:J30">E31+E32+E34+E36+E37</f>
        <v>119773.6</v>
      </c>
      <c r="F30" s="28">
        <f t="shared" si="6"/>
        <v>183480.9</v>
      </c>
      <c r="G30" s="28">
        <f t="shared" si="6"/>
        <v>282388.76</v>
      </c>
      <c r="H30" s="28">
        <f t="shared" si="6"/>
        <v>187946.14</v>
      </c>
      <c r="I30" s="28">
        <f t="shared" si="6"/>
        <v>163606.72</v>
      </c>
      <c r="J30" s="28">
        <f t="shared" si="6"/>
        <v>203447.00770000002</v>
      </c>
      <c r="K30" s="28">
        <f>K31+K32+K34+K36+K37</f>
        <v>277721.81919999997</v>
      </c>
      <c r="L30" s="28">
        <f>L31+L32+L34+L36+L37</f>
        <v>274873.9362475677</v>
      </c>
      <c r="M30" s="20"/>
      <c r="N30" s="17">
        <v>3</v>
      </c>
      <c r="O30" s="17"/>
      <c r="P30" s="17"/>
      <c r="Q30" s="21" t="s">
        <v>31</v>
      </c>
    </row>
    <row r="31" spans="1:17" s="4" customFormat="1" ht="27" customHeight="1">
      <c r="A31" s="10">
        <v>3.1</v>
      </c>
      <c r="B31" s="11"/>
      <c r="C31" s="5"/>
      <c r="D31" s="14" t="s">
        <v>57</v>
      </c>
      <c r="E31" s="29">
        <v>107282.64</v>
      </c>
      <c r="F31" s="29">
        <v>170487.97</v>
      </c>
      <c r="G31" s="29">
        <v>268546</v>
      </c>
      <c r="H31" s="29">
        <v>174320.97</v>
      </c>
      <c r="I31" s="29">
        <v>149517.96</v>
      </c>
      <c r="J31" s="29">
        <v>189185.3677</v>
      </c>
      <c r="K31" s="29">
        <v>263445.0023</v>
      </c>
      <c r="L31" s="29">
        <v>259664.76624756775</v>
      </c>
      <c r="M31" s="10"/>
      <c r="N31" s="10">
        <v>3.1</v>
      </c>
      <c r="O31" s="11"/>
      <c r="P31" s="11"/>
      <c r="Q31" s="10" t="s">
        <v>32</v>
      </c>
    </row>
    <row r="32" spans="1:17" s="4" customFormat="1" ht="27" customHeight="1">
      <c r="A32" s="10">
        <v>3.2</v>
      </c>
      <c r="B32" s="11"/>
      <c r="C32" s="5"/>
      <c r="D32" s="14" t="s">
        <v>65</v>
      </c>
      <c r="E32" s="38">
        <v>4688.25</v>
      </c>
      <c r="F32" s="38">
        <v>5076.24</v>
      </c>
      <c r="G32" s="38">
        <v>5118.76</v>
      </c>
      <c r="H32" s="38">
        <v>5180.92</v>
      </c>
      <c r="I32" s="38">
        <v>5476</v>
      </c>
      <c r="J32" s="38">
        <v>5510</v>
      </c>
      <c r="K32" s="38">
        <v>5565</v>
      </c>
      <c r="L32" s="38">
        <v>5604</v>
      </c>
      <c r="M32" s="10"/>
      <c r="N32" s="10">
        <v>3.2</v>
      </c>
      <c r="O32" s="11"/>
      <c r="P32" s="11"/>
      <c r="Q32" s="10" t="s">
        <v>62</v>
      </c>
    </row>
    <row r="33" spans="1:17" s="4" customFormat="1" ht="27" customHeight="1">
      <c r="A33" s="11"/>
      <c r="B33" s="11"/>
      <c r="C33" s="5"/>
      <c r="D33" s="14" t="s">
        <v>66</v>
      </c>
      <c r="M33" s="10"/>
      <c r="N33" s="11"/>
      <c r="O33" s="13"/>
      <c r="P33" s="13"/>
      <c r="Q33" s="10" t="s">
        <v>63</v>
      </c>
    </row>
    <row r="34" spans="1:17" s="4" customFormat="1" ht="27" customHeight="1">
      <c r="A34" s="10">
        <v>3.3</v>
      </c>
      <c r="B34" s="11"/>
      <c r="C34" s="5"/>
      <c r="D34" s="14" t="s">
        <v>58</v>
      </c>
      <c r="E34" s="38">
        <v>6599.71</v>
      </c>
      <c r="F34" s="38">
        <v>6688.03</v>
      </c>
      <c r="G34" s="38">
        <v>7473</v>
      </c>
      <c r="H34" s="38">
        <v>6912.25</v>
      </c>
      <c r="I34" s="38">
        <v>7011.76</v>
      </c>
      <c r="J34" s="38">
        <v>7080.01</v>
      </c>
      <c r="K34" s="38">
        <v>6965</v>
      </c>
      <c r="L34" s="38">
        <v>6985</v>
      </c>
      <c r="M34" s="10"/>
      <c r="N34" s="10">
        <v>3.3</v>
      </c>
      <c r="O34" s="11"/>
      <c r="P34" s="11"/>
      <c r="Q34" s="10" t="s">
        <v>33</v>
      </c>
    </row>
    <row r="35" spans="1:17" s="4" customFormat="1" ht="27" customHeight="1">
      <c r="A35" s="10"/>
      <c r="B35" s="11"/>
      <c r="C35" s="5"/>
      <c r="D35" s="14" t="s">
        <v>59</v>
      </c>
      <c r="M35" s="10"/>
      <c r="N35" s="10"/>
      <c r="O35" s="13"/>
      <c r="P35" s="13"/>
      <c r="Q35" s="10" t="s">
        <v>35</v>
      </c>
    </row>
    <row r="36" spans="1:17" s="4" customFormat="1" ht="27" customHeight="1">
      <c r="A36" s="10">
        <v>3.4</v>
      </c>
      <c r="B36" s="11"/>
      <c r="C36" s="5"/>
      <c r="D36" s="14" t="s">
        <v>74</v>
      </c>
      <c r="E36" s="29">
        <v>-507</v>
      </c>
      <c r="F36" s="29">
        <v>-481</v>
      </c>
      <c r="G36" s="29">
        <v>-638</v>
      </c>
      <c r="H36" s="29">
        <v>-238</v>
      </c>
      <c r="I36" s="29">
        <v>-189</v>
      </c>
      <c r="J36" s="29">
        <v>-136.27</v>
      </c>
      <c r="K36" s="29">
        <v>-89.18309999999998</v>
      </c>
      <c r="L36" s="29">
        <v>755.1700000000001</v>
      </c>
      <c r="M36" s="10"/>
      <c r="N36" s="10">
        <v>3.4</v>
      </c>
      <c r="O36" s="11"/>
      <c r="P36" s="11"/>
      <c r="Q36" s="10" t="s">
        <v>75</v>
      </c>
    </row>
    <row r="37" spans="1:17" s="4" customFormat="1" ht="27" customHeight="1">
      <c r="A37" s="10">
        <v>3.5</v>
      </c>
      <c r="B37" s="11"/>
      <c r="C37" s="5"/>
      <c r="D37" s="14" t="s">
        <v>60</v>
      </c>
      <c r="E37" s="29">
        <v>1710</v>
      </c>
      <c r="F37" s="29">
        <v>1709.66</v>
      </c>
      <c r="G37" s="29">
        <v>1889</v>
      </c>
      <c r="H37" s="29">
        <v>1770</v>
      </c>
      <c r="I37" s="29">
        <v>1790</v>
      </c>
      <c r="J37" s="29">
        <v>1807.9</v>
      </c>
      <c r="K37" s="29">
        <v>1836</v>
      </c>
      <c r="L37" s="29">
        <v>1865</v>
      </c>
      <c r="M37" s="10"/>
      <c r="N37" s="10">
        <v>3.5</v>
      </c>
      <c r="O37" s="11"/>
      <c r="P37" s="11"/>
      <c r="Q37" s="10" t="s">
        <v>70</v>
      </c>
    </row>
    <row r="38" spans="1:17" s="4" customFormat="1" ht="27" customHeight="1">
      <c r="A38" s="17">
        <v>4</v>
      </c>
      <c r="B38" s="17"/>
      <c r="C38" s="18"/>
      <c r="D38" s="19" t="s">
        <v>61</v>
      </c>
      <c r="E38" s="28">
        <f aca="true" t="shared" si="7" ref="E38:L38">E8-E30</f>
        <v>327956.19999999995</v>
      </c>
      <c r="F38" s="28">
        <f t="shared" si="7"/>
        <v>438331.0129</v>
      </c>
      <c r="G38" s="28">
        <f t="shared" si="7"/>
        <v>484256.17040000006</v>
      </c>
      <c r="H38" s="28">
        <f t="shared" si="7"/>
        <v>580209.89535</v>
      </c>
      <c r="I38" s="28">
        <f t="shared" si="7"/>
        <v>571026.45</v>
      </c>
      <c r="J38" s="28">
        <f t="shared" si="7"/>
        <v>774753.185144447</v>
      </c>
      <c r="K38" s="28">
        <f t="shared" si="7"/>
        <v>808333.4839460216</v>
      </c>
      <c r="L38" s="28">
        <f t="shared" si="7"/>
        <v>719531.0643883024</v>
      </c>
      <c r="M38" s="20"/>
      <c r="N38" s="17">
        <v>4</v>
      </c>
      <c r="O38" s="17"/>
      <c r="P38" s="17"/>
      <c r="Q38" s="21" t="s">
        <v>36</v>
      </c>
    </row>
    <row r="39" spans="1:17" s="30" customFormat="1" ht="27" customHeight="1">
      <c r="A39" s="22"/>
      <c r="B39" s="22"/>
      <c r="C39" s="22"/>
      <c r="D39" s="23" t="s">
        <v>88</v>
      </c>
      <c r="E39" s="39"/>
      <c r="F39" s="39"/>
      <c r="G39" s="39"/>
      <c r="H39" s="39"/>
      <c r="I39" s="39"/>
      <c r="J39" s="39"/>
      <c r="K39" s="39"/>
      <c r="L39" s="39"/>
      <c r="M39" s="22"/>
      <c r="N39" s="24"/>
      <c r="O39" s="24"/>
      <c r="P39" s="24"/>
      <c r="Q39" s="25" t="s">
        <v>87</v>
      </c>
    </row>
    <row r="40" spans="4:16" s="1" customFormat="1" ht="21" customHeight="1">
      <c r="D40" s="2"/>
      <c r="N40" s="3"/>
      <c r="O40" s="3"/>
      <c r="P40" s="3"/>
    </row>
    <row r="41" spans="4:16" s="1" customFormat="1" ht="13.5">
      <c r="D41" s="2"/>
      <c r="N41" s="3"/>
      <c r="O41" s="3"/>
      <c r="P41" s="3"/>
    </row>
    <row r="42" spans="4:16" s="1" customFormat="1" ht="13.5">
      <c r="D42" s="2"/>
      <c r="N42" s="3"/>
      <c r="O42" s="3"/>
      <c r="P42" s="3"/>
    </row>
    <row r="43" spans="4:16" s="1" customFormat="1" ht="13.5">
      <c r="D43" s="2"/>
      <c r="N43" s="3"/>
      <c r="O43" s="3"/>
      <c r="P43" s="3"/>
    </row>
    <row r="44" spans="14:16" s="1" customFormat="1" ht="12.75">
      <c r="N44" s="3"/>
      <c r="O44" s="3"/>
      <c r="P44" s="3"/>
    </row>
    <row r="45" spans="4:16" s="1" customFormat="1" ht="13.5">
      <c r="D45" s="2"/>
      <c r="N45" s="3"/>
      <c r="O45" s="3"/>
      <c r="P45" s="3"/>
    </row>
    <row r="46" spans="14:16" s="1" customFormat="1" ht="12.75">
      <c r="N46" s="3"/>
      <c r="O46" s="3"/>
      <c r="P46" s="3"/>
    </row>
    <row r="47" spans="14:16" ht="12">
      <c r="N47" s="9"/>
      <c r="O47" s="9"/>
      <c r="P47" s="9"/>
    </row>
  </sheetData>
  <sheetProtection/>
  <mergeCells count="36">
    <mergeCell ref="A1:Q1"/>
    <mergeCell ref="A2:Q2"/>
    <mergeCell ref="A5:D5"/>
    <mergeCell ref="A6:D6"/>
    <mergeCell ref="A3:Q3"/>
    <mergeCell ref="K4:L4"/>
    <mergeCell ref="A19:B19"/>
    <mergeCell ref="A20:B20"/>
    <mergeCell ref="A13:B13"/>
    <mergeCell ref="N5:Q5"/>
    <mergeCell ref="N6:Q6"/>
    <mergeCell ref="A11:B11"/>
    <mergeCell ref="A12:B12"/>
    <mergeCell ref="N12:O12"/>
    <mergeCell ref="N11:O11"/>
    <mergeCell ref="A27:B27"/>
    <mergeCell ref="N14:O14"/>
    <mergeCell ref="N27:O27"/>
    <mergeCell ref="N26:O26"/>
    <mergeCell ref="N25:O25"/>
    <mergeCell ref="N23:O23"/>
    <mergeCell ref="A14:B14"/>
    <mergeCell ref="A16:B16"/>
    <mergeCell ref="A17:B17"/>
    <mergeCell ref="A18:B18"/>
    <mergeCell ref="A22:B22"/>
    <mergeCell ref="A23:B23"/>
    <mergeCell ref="A25:B25"/>
    <mergeCell ref="A26:B26"/>
    <mergeCell ref="N22:O22"/>
    <mergeCell ref="N20:O20"/>
    <mergeCell ref="N19:O19"/>
    <mergeCell ref="N13:O13"/>
    <mergeCell ref="N18:O18"/>
    <mergeCell ref="N17:O17"/>
    <mergeCell ref="N16:O16"/>
  </mergeCells>
  <printOptions horizontalCentered="1"/>
  <pageMargins left="0.6" right="0.62" top="1" bottom="1" header="0.5" footer="0.5"/>
  <pageSetup firstPageNumber="193" useFirstPageNumber="1" horizontalDpi="600" verticalDpi="600" orientation="portrait" paperSize="9" scale="58" r:id="rId1"/>
  <headerFooter alignWithMargins="0">
    <oddHeader>&amp;R&amp;"Arial Narrow,Bold"&amp;20&amp;P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2013-08-13T11:18:45Z</cp:lastPrinted>
  <dcterms:created xsi:type="dcterms:W3CDTF">1997-05-01T06:53:01Z</dcterms:created>
  <dcterms:modified xsi:type="dcterms:W3CDTF">2013-08-13T11:19:03Z</dcterms:modified>
  <cp:category/>
  <cp:version/>
  <cp:contentType/>
  <cp:contentStatus/>
</cp:coreProperties>
</file>