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720" windowHeight="6510" tabRatio="605" activeTab="0"/>
  </bookViews>
  <sheets>
    <sheet name="S1" sheetId="1" r:id="rId1"/>
  </sheets>
  <definedNames>
    <definedName name="_Fill" hidden="1">#REF!</definedName>
    <definedName name="_Parse_Out" hidden="1">#REF!</definedName>
    <definedName name="_xlnm.Print_Area" localSheetId="0">'S1'!$A$1:$V$48</definedName>
  </definedNames>
  <calcPr fullCalcOnLoad="1"/>
</workbook>
</file>

<file path=xl/sharedStrings.xml><?xml version="1.0" encoding="utf-8"?>
<sst xmlns="http://schemas.openxmlformats.org/spreadsheetml/2006/main" count="112" uniqueCount="98">
  <si>
    <t>nä¶ÉÉÒªÉ ¤ÉÉVÉÉ® àÉå ÉÊxÉ.+É.=.BªÉªÉ</t>
  </si>
  <si>
    <t>ºÉ®BÉEÉ®ÉÒ +ÉÆÉÊiÉàÉ ={É£ÉÉäMÉ BªÉªÉ</t>
  </si>
  <si>
    <t>àÉn</t>
  </si>
  <si>
    <t xml:space="preserve">ºÉBÉEãÉ {ÉÚÆVÉÉÒ ÉÊxÉàÉÉÇhÉ BÉEÉÒ n®  </t>
  </si>
  <si>
    <t xml:space="preserve">ÉÊxÉ´ÉãÉ {ÉÚÆVÉÉÒ ÉÊxÉàÉÉÇhÉ BÉEÉÒ n® </t>
  </si>
  <si>
    <t>(BÉE®Éä½ °ô{ÉªÉä)</t>
  </si>
  <si>
    <t>¤ÉÉVÉÉ® £ÉÉ´ÉÉå {É® ºÉBÉEãÉ nä¶ÉÉÒªÉ =i{ÉÉn</t>
  </si>
  <si>
    <t>¤ÉÉVÉÉ® £ÉÉ´ÉÉå {É® ÉÊxÉ´ÉãÉ nä¶ÉÉÒªÉ =i{ÉÉn</t>
  </si>
  <si>
    <t>item</t>
  </si>
  <si>
    <t>BÉEÉ®BÉE ãÉÉMÉiÉ {É® ºÉBÉEãÉ nä¶ÉÉÒªÉ =i{ÉÉn</t>
  </si>
  <si>
    <t xml:space="preserve">ºlÉÉªÉÉÒ {ÉÚÆVÉÉÒ +É´ÉFÉªÉ </t>
  </si>
  <si>
    <t>net national disposable income*</t>
  </si>
  <si>
    <t>(percent)</t>
  </si>
  <si>
    <t>( Rupees)</t>
  </si>
  <si>
    <t>(millions)</t>
  </si>
  <si>
    <t>(°ô{ÉªÉä)</t>
  </si>
  <si>
    <t>(|ÉÉÊiÉ¶ÉiÉ)</t>
  </si>
  <si>
    <t>( nºÉ ãÉÉJÉ àÉå)</t>
  </si>
  <si>
    <t>GDP at factor cost</t>
  </si>
  <si>
    <t>consumption of fixed capital</t>
  </si>
  <si>
    <t>GDP at market prices</t>
  </si>
  <si>
    <t>NDP at market prices</t>
  </si>
  <si>
    <t>personal disposable income*</t>
  </si>
  <si>
    <t>PFCE in the domestic market</t>
  </si>
  <si>
    <t>govt.final consumption expenditure</t>
  </si>
  <si>
    <t>gross domestic saving*</t>
  </si>
  <si>
    <t>net domestic saving*</t>
  </si>
  <si>
    <t>rate of gross domestic saving*</t>
  </si>
  <si>
    <t>rate of net domestic saving*</t>
  </si>
  <si>
    <t xml:space="preserve">population * * </t>
  </si>
  <si>
    <t>iÉlÉÉ VÉxÉºÉÆJªÉÉ</t>
  </si>
  <si>
    <r>
      <t xml:space="preserve">** </t>
    </r>
    <r>
      <rPr>
        <b/>
        <sz val="13"/>
        <rFont val="DV_Divyae"/>
        <family val="0"/>
      </rPr>
      <t>àÉvªÉ ÉÊ´ÉkÉÉÒªÉ ´É­ÉÇ ºÉä ºÉÆ¤ÉÆÉÊvÉiÉ cé *</t>
    </r>
  </si>
  <si>
    <r>
      <t xml:space="preserve"> ÉÊ´É´É®hÉ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1:</t>
    </r>
    <r>
      <rPr>
        <b/>
        <sz val="18"/>
        <rFont val="DV_Divyae"/>
        <family val="0"/>
      </rPr>
      <t xml:space="preserve">  ºÉÉÊàÉ­] +ÉÉÉÌlÉBÉE ºÉàÉÉcÉ® </t>
    </r>
  </si>
  <si>
    <r>
      <t>(|ÉSÉÉÊãÉiÉ £ÉÉ´ÉÉå {É®</t>
    </r>
    <r>
      <rPr>
        <b/>
        <sz val="14"/>
        <rFont val="Arial Narrow"/>
        <family val="2"/>
      </rPr>
      <t xml:space="preserve"> </t>
    </r>
    <r>
      <rPr>
        <b/>
        <sz val="15"/>
        <rFont val="Arial Narrow"/>
        <family val="2"/>
      </rPr>
      <t>at current prices</t>
    </r>
    <r>
      <rPr>
        <b/>
        <sz val="14"/>
        <rFont val="Arial Narrow"/>
        <family val="2"/>
      </rPr>
      <t>)</t>
    </r>
  </si>
  <si>
    <t xml:space="preserve">{ÉnÉlÉÇ ´É ºÉä´ÉÉ+ÉÉäÆ BÉEÉ +ÉÉªÉÉiÉ  </t>
  </si>
  <si>
    <t>exports of goods &amp; services</t>
  </si>
  <si>
    <t>imports of goods &amp; services</t>
  </si>
  <si>
    <t>ÉÊxÉVÉÉÒ +ÉÆÉÊiÉàÉ ={É£ÉÉäMÉ BªÉªÉ</t>
  </si>
  <si>
    <r>
      <t xml:space="preserve">ÉÊxÉ´ÉãÉ ®É­]ÅÉÒªÉ |ÉªÉÉäVªÉ +ÉÉªÉ </t>
    </r>
    <r>
      <rPr>
        <sz val="13"/>
        <rFont val="Arial Narrow"/>
        <family val="2"/>
      </rPr>
      <t xml:space="preserve"> *</t>
    </r>
  </si>
  <si>
    <r>
      <t>´ÉèªÉÉÎBÉDiÉBÉE |ÉªÉÉäVªÉ +ÉÉªÉ</t>
    </r>
    <r>
      <rPr>
        <sz val="13"/>
        <rFont val="Arial Narrow"/>
        <family val="2"/>
      </rPr>
      <t xml:space="preserve">  *</t>
    </r>
  </si>
  <si>
    <r>
      <t xml:space="preserve">{ÉnÉlÉÇ ´É ºÉä´ÉÉ+ÉÉäÆ BÉEÉ ÉÊxÉªÉÉÇiÉ </t>
    </r>
    <r>
      <rPr>
        <sz val="13"/>
        <rFont val="Arial Narrow"/>
        <family val="2"/>
      </rPr>
      <t xml:space="preserve"> </t>
    </r>
  </si>
  <si>
    <r>
      <t xml:space="preserve">ºÉBÉEãÉ nä¶ÉÉÒªÉ ¤ÉSÉiÉ BÉEÉÒ n® </t>
    </r>
    <r>
      <rPr>
        <sz val="13"/>
        <rFont val="Arial Narrow"/>
        <family val="2"/>
      </rPr>
      <t xml:space="preserve">  *</t>
    </r>
  </si>
  <si>
    <r>
      <t xml:space="preserve">ÉÊxÉ´ÉãÉ nä¶ÉÉÒªÉ ¤ÉSÉiÉ BÉEÉÒ n®  </t>
    </r>
    <r>
      <rPr>
        <sz val="13"/>
        <rFont val="Arial Narrow"/>
        <family val="2"/>
      </rPr>
      <t xml:space="preserve">  *</t>
    </r>
  </si>
  <si>
    <r>
      <t xml:space="preserve">VÉxÉºÉÆJªÉÉ  </t>
    </r>
    <r>
      <rPr>
        <sz val="13"/>
        <rFont val="Arial Narrow"/>
        <family val="2"/>
      </rPr>
      <t>**</t>
    </r>
    <r>
      <rPr>
        <sz val="13"/>
        <rFont val="DV_Divyae"/>
        <family val="0"/>
      </rPr>
      <t xml:space="preserve"> </t>
    </r>
  </si>
  <si>
    <r>
      <t>**</t>
    </r>
    <r>
      <rPr>
        <b/>
        <sz val="13"/>
        <rFont val="Arial Narrow"/>
        <family val="2"/>
      </rPr>
      <t xml:space="preserve"> relates to Mid-financial year</t>
    </r>
  </si>
  <si>
    <t>2004-05</t>
  </si>
  <si>
    <t>(ÉÊ{ÉUãÉä ´É­ÉÇ BÉEÉÒ iÉÖãÉxÉÉ àÉå |ÉÉÊiÉ¶ÉiÉ ´ÉßÉÊr)</t>
  </si>
  <si>
    <t>2005-06</t>
  </si>
  <si>
    <t>2006-07</t>
  </si>
  <si>
    <t>2007-08</t>
  </si>
  <si>
    <t>2008-09</t>
  </si>
  <si>
    <t xml:space="preserve">STATEMENT 1 : MACRO ECONOMIC AGGREGATES </t>
  </si>
  <si>
    <t>AND  POPULATION</t>
  </si>
  <si>
    <r>
      <t>(2004-05</t>
    </r>
    <r>
      <rPr>
        <b/>
        <sz val="16"/>
        <rFont val="DV_Divyae"/>
        <family val="0"/>
      </rPr>
      <t xml:space="preserve"> BÉEä £ÉÉ´ÉÉå {É® </t>
    </r>
    <r>
      <rPr>
        <b/>
        <sz val="14"/>
        <rFont val="Arial Narrow"/>
        <family val="2"/>
      </rPr>
      <t>at 2004-05 prices)</t>
    </r>
  </si>
  <si>
    <t>GNI at factor cost</t>
  </si>
  <si>
    <t xml:space="preserve">BÉEÉ®BÉE ãÉÉMÉiÉ {É® ºÉBÉEãÉ ®É­]ÅÉÒªÉ +ÉÉªÉ  </t>
  </si>
  <si>
    <t xml:space="preserve">BÉEÉ®BÉE ãÉÉMÉiÉ {É® ÉÊxÉ´ÉãÉ ®É­]ÅÉÒªÉ +ÉÉªÉ  </t>
  </si>
  <si>
    <t>NNI at factor cost</t>
  </si>
  <si>
    <t xml:space="preserve">¤ÉÉVÉÉ® £ÉÉ´ÉÉå {É® ºÉBÉEãÉ ®É­]ÅÉÒªÉ +ÉÉªÉ  </t>
  </si>
  <si>
    <t>GNI at market prices</t>
  </si>
  <si>
    <t xml:space="preserve">BÉEÉ®BÉE ãÉÉMÉiÉ {É® ÉÊxÉ´ÉãÉ nä¶ÉÉÒªÉ =i{ÉÉn  </t>
  </si>
  <si>
    <t xml:space="preserve">net domestic product at factor cost </t>
  </si>
  <si>
    <t xml:space="preserve">+É|Éi¹ÉFÉ BÉE®  </t>
  </si>
  <si>
    <t xml:space="preserve">PÉ]ÉAÆ +ÉÉÉÌlÉBÉE ºÉcÉªÉiÉÉ </t>
  </si>
  <si>
    <t xml:space="preserve">indirect taxes </t>
  </si>
  <si>
    <t xml:space="preserve">less subsidies </t>
  </si>
  <si>
    <t>net factor income from abroad</t>
  </si>
  <si>
    <t>ÉÊ´Énä¶ÉÉå ºÉä |ÉÉ{iÉ ÉÊxÉ´ÉãÉ BÉEÉ®BÉE +ÉÉªÉ</t>
  </si>
  <si>
    <t>per capita GNI at factor cost</t>
  </si>
  <si>
    <t>BÉEÉ®BÉE ãÉÉMÉiÉ {É® |ÉÉÊiÉ BªÉÉÎBÉDiÉ ºÉ.®É.+ÉÉ.</t>
  </si>
  <si>
    <t>per capita GDP at factor cost</t>
  </si>
  <si>
    <t xml:space="preserve">GNI at factor cost </t>
  </si>
  <si>
    <t>2009-10</t>
  </si>
  <si>
    <r>
      <t xml:space="preserve">* </t>
    </r>
    <r>
      <rPr>
        <b/>
        <sz val="13"/>
        <rFont val="DV_Divyae"/>
        <family val="0"/>
      </rPr>
      <t xml:space="preserve"> 2004-05 BÉEä £ÉÉ´ÉÉå {É® xÉcÉÓ ¤ÉxÉÉªÉä VÉÉiÉä</t>
    </r>
  </si>
  <si>
    <r>
      <t xml:space="preserve">* </t>
    </r>
    <r>
      <rPr>
        <b/>
        <sz val="13"/>
        <rFont val="Arial Narrow"/>
        <family val="2"/>
      </rPr>
      <t>not estimated at 2004-05 prices</t>
    </r>
  </si>
  <si>
    <t>(`crore)</t>
  </si>
  <si>
    <t>2010-11</t>
  </si>
  <si>
    <t>2011-12</t>
  </si>
  <si>
    <t>2012-13</t>
  </si>
  <si>
    <r>
      <t xml:space="preserve">ºÉBÉEãÉ nä¶ÉÉÒªÉ ¤ÉSÉiÉ </t>
    </r>
    <r>
      <rPr>
        <sz val="13"/>
        <rFont val="Arial Narrow"/>
        <family val="2"/>
      </rPr>
      <t>*</t>
    </r>
  </si>
  <si>
    <r>
      <t xml:space="preserve">ÉÊxÉ´ÉãÉ nä¶ÉÉÒªÉ ¤ÉSÉiÉ </t>
    </r>
    <r>
      <rPr>
        <sz val="13"/>
        <rFont val="Arial Narrow"/>
        <family val="2"/>
      </rPr>
      <t>*</t>
    </r>
  </si>
  <si>
    <t>private final consumption expenditure</t>
  </si>
  <si>
    <t>(percentage growth over previous year )</t>
  </si>
  <si>
    <t>ºÉBÉEãÉ {ÉÚÆVÉÉÒ ÉÊxÉàÉÉÇhÉ</t>
  </si>
  <si>
    <t>ÉÊxÉ´ÉãÉ {ÉÚÆVÉÉÒ ÉÊxÉàÉÉÇhÉ</t>
  </si>
  <si>
    <t>gross capital formation</t>
  </si>
  <si>
    <t>net capital formation</t>
  </si>
  <si>
    <r>
      <t>BÉEÉ®BÉE ãÉÉMÉiÉ {É® |ÉÉÊiÉ BªÉÉÎBÉDiÉ ºÉ.</t>
    </r>
    <r>
      <rPr>
        <sz val="11"/>
        <rFont val="DV_Divyae"/>
        <family val="0"/>
      </rPr>
      <t>दे</t>
    </r>
    <r>
      <rPr>
        <sz val="13"/>
        <rFont val="DV_Divyae"/>
        <family val="0"/>
      </rPr>
      <t xml:space="preserve">.=.   </t>
    </r>
  </si>
  <si>
    <t xml:space="preserve">rate of GCF </t>
  </si>
  <si>
    <t xml:space="preserve">rate of NCF </t>
  </si>
  <si>
    <t xml:space="preserve">उत्पादन कर </t>
  </si>
  <si>
    <t xml:space="preserve">घटाएं उत्पादन पर आर्थिक सहायता </t>
  </si>
  <si>
    <t>बुनियादी भावों पर सकल देशीय उत्पाद</t>
  </si>
  <si>
    <t>बुनियादी भावों पर निवल देशीय उत्पाद</t>
  </si>
  <si>
    <t>Production Tax</t>
  </si>
  <si>
    <t>Less Production Subsidy</t>
  </si>
  <si>
    <t>GDP at basic prices</t>
  </si>
  <si>
    <t>NDP at basic prices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</si>
</sst>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_)"/>
    <numFmt numFmtId="173" formatCode="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38">
    <font>
      <sz val="10"/>
      <name val="Courier"/>
      <family val="0"/>
    </font>
    <font>
      <sz val="10"/>
      <name val="Arial"/>
      <family val="0"/>
    </font>
    <font>
      <b/>
      <sz val="14"/>
      <name val="DV_Divya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sz val="14"/>
      <name val="Courier"/>
      <family val="0"/>
    </font>
    <font>
      <b/>
      <sz val="16"/>
      <name val="DV_Divyae"/>
      <family val="0"/>
    </font>
    <font>
      <b/>
      <sz val="15"/>
      <name val="Arial Narrow"/>
      <family val="2"/>
    </font>
    <font>
      <sz val="13"/>
      <name val="Arial Narrow"/>
      <family val="2"/>
    </font>
    <font>
      <sz val="13"/>
      <name val="DV_Divyae"/>
      <family val="0"/>
    </font>
    <font>
      <sz val="13"/>
      <name val="Courier"/>
      <family val="0"/>
    </font>
    <font>
      <b/>
      <vertAlign val="subscript"/>
      <sz val="13"/>
      <name val="Arial Narrow"/>
      <family val="2"/>
    </font>
    <font>
      <sz val="13"/>
      <name val="DV_Divya"/>
      <family val="0"/>
    </font>
    <font>
      <b/>
      <sz val="13"/>
      <name val="Rupee Foradian"/>
      <family val="2"/>
    </font>
    <font>
      <sz val="11"/>
      <name val="DV_Divyae"/>
      <family val="0"/>
    </font>
    <font>
      <sz val="10.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3" fontId="13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 applyProtection="1">
      <alignment vertical="center"/>
      <protection/>
    </xf>
    <xf numFmtId="172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173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173" fontId="13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  <protection/>
    </xf>
    <xf numFmtId="2" fontId="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2" fillId="0" borderId="0" xfId="5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5.125" style="6" customWidth="1"/>
    <col min="2" max="2" width="36.625" style="6" customWidth="1"/>
    <col min="3" max="20" width="11.625" style="6" customWidth="1"/>
    <col min="21" max="21" width="5.50390625" style="6" customWidth="1"/>
    <col min="22" max="22" width="35.875" style="6" customWidth="1"/>
    <col min="23" max="16384" width="9.00390625" style="6" customWidth="1"/>
  </cols>
  <sheetData>
    <row r="1" spans="1:22" s="3" customFormat="1" ht="24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0" t="s">
        <v>51</v>
      </c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3" customFormat="1" ht="24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0" t="s">
        <v>53</v>
      </c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3" customFormat="1" ht="24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0" t="s">
        <v>52</v>
      </c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3" customFormat="1" ht="24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1" t="s">
        <v>5</v>
      </c>
      <c r="L4" s="39"/>
      <c r="M4" s="39"/>
      <c r="N4" s="39"/>
      <c r="O4" s="39"/>
      <c r="P4" s="39"/>
      <c r="Q4" s="39"/>
      <c r="R4" s="39"/>
      <c r="S4" s="39"/>
      <c r="T4" s="42" t="s">
        <v>75</v>
      </c>
      <c r="U4" s="39"/>
      <c r="V4" s="39"/>
    </row>
    <row r="5" spans="1:22" s="4" customFormat="1" ht="22.5" customHeight="1">
      <c r="A5" s="46" t="s">
        <v>2</v>
      </c>
      <c r="B5" s="46"/>
      <c r="C5" s="2" t="s">
        <v>45</v>
      </c>
      <c r="D5" s="2" t="s">
        <v>47</v>
      </c>
      <c r="E5" s="2" t="s">
        <v>48</v>
      </c>
      <c r="F5" s="2" t="s">
        <v>49</v>
      </c>
      <c r="G5" s="2" t="s">
        <v>50</v>
      </c>
      <c r="H5" s="2" t="s">
        <v>72</v>
      </c>
      <c r="I5" s="2" t="s">
        <v>76</v>
      </c>
      <c r="J5" s="2" t="s">
        <v>77</v>
      </c>
      <c r="K5" s="2" t="s">
        <v>78</v>
      </c>
      <c r="L5" s="2" t="s">
        <v>45</v>
      </c>
      <c r="M5" s="2" t="s">
        <v>47</v>
      </c>
      <c r="N5" s="2" t="s">
        <v>48</v>
      </c>
      <c r="O5" s="2" t="s">
        <v>49</v>
      </c>
      <c r="P5" s="2" t="s">
        <v>50</v>
      </c>
      <c r="Q5" s="2" t="s">
        <v>72</v>
      </c>
      <c r="R5" s="2" t="s">
        <v>76</v>
      </c>
      <c r="S5" s="2" t="s">
        <v>77</v>
      </c>
      <c r="T5" s="2" t="s">
        <v>78</v>
      </c>
      <c r="U5" s="49" t="s">
        <v>8</v>
      </c>
      <c r="V5" s="49"/>
    </row>
    <row r="6" spans="1:22" s="1" customFormat="1" ht="22.5" customHeight="1">
      <c r="A6" s="47">
        <v>1</v>
      </c>
      <c r="B6" s="47"/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7">
        <v>1</v>
      </c>
      <c r="V6" s="47"/>
    </row>
    <row r="7" spans="1:22" s="4" customFormat="1" ht="22.5" customHeight="1">
      <c r="A7" s="13">
        <v>1</v>
      </c>
      <c r="B7" s="11" t="s">
        <v>9</v>
      </c>
      <c r="C7" s="12">
        <v>2971464</v>
      </c>
      <c r="D7" s="12">
        <v>3390502.7922759093</v>
      </c>
      <c r="E7" s="12">
        <v>3953275.9266884653</v>
      </c>
      <c r="F7" s="12">
        <v>4582085.567675377</v>
      </c>
      <c r="G7" s="12">
        <v>5303567.097393659</v>
      </c>
      <c r="H7" s="12">
        <v>6108903</v>
      </c>
      <c r="I7" s="12">
        <v>7248859.503791196</v>
      </c>
      <c r="J7" s="12">
        <v>8391690.891581943</v>
      </c>
      <c r="K7" s="12">
        <v>9388876.415417947</v>
      </c>
      <c r="L7" s="12">
        <v>2971464</v>
      </c>
      <c r="M7" s="12">
        <v>3253072.9657689356</v>
      </c>
      <c r="N7" s="12">
        <v>3564363.8380809156</v>
      </c>
      <c r="O7" s="12">
        <v>3896636.40949693</v>
      </c>
      <c r="P7" s="12">
        <v>4158675.9479497327</v>
      </c>
      <c r="Q7" s="12">
        <v>4516071</v>
      </c>
      <c r="R7" s="12">
        <v>4918533.12906079</v>
      </c>
      <c r="S7" s="12">
        <v>5247529.590911687</v>
      </c>
      <c r="T7" s="12">
        <v>5482111.051460149</v>
      </c>
      <c r="U7" s="13">
        <v>1</v>
      </c>
      <c r="V7" s="14" t="s">
        <v>18</v>
      </c>
    </row>
    <row r="8" spans="1:22" s="4" customFormat="1" ht="22.5" customHeight="1">
      <c r="A8" s="13">
        <v>2</v>
      </c>
      <c r="B8" s="11" t="s">
        <v>10</v>
      </c>
      <c r="C8" s="12">
        <v>319891.0944178686</v>
      </c>
      <c r="D8" s="12">
        <v>363720.68127039267</v>
      </c>
      <c r="E8" s="12">
        <v>418728.7758458671</v>
      </c>
      <c r="F8" s="12">
        <v>484695.60811439273</v>
      </c>
      <c r="G8" s="12">
        <v>565197.4588225252</v>
      </c>
      <c r="H8" s="12">
        <v>659799.4937978152</v>
      </c>
      <c r="I8" s="12">
        <v>760218.2828991164</v>
      </c>
      <c r="J8" s="12">
        <v>879895.6924807704</v>
      </c>
      <c r="K8" s="12">
        <v>1016132.3455277827</v>
      </c>
      <c r="L8" s="12">
        <v>319891.0944178686</v>
      </c>
      <c r="M8" s="12">
        <v>350892.7238367339</v>
      </c>
      <c r="N8" s="12">
        <v>385699.74885750347</v>
      </c>
      <c r="O8" s="12">
        <v>427628.6365243098</v>
      </c>
      <c r="P8" s="12">
        <v>468903.6891189684</v>
      </c>
      <c r="Q8" s="12">
        <v>521906.27580243145</v>
      </c>
      <c r="R8" s="12">
        <v>570300.8314670192</v>
      </c>
      <c r="S8" s="12">
        <v>627833.8692387459</v>
      </c>
      <c r="T8" s="12">
        <v>687883.6739431922</v>
      </c>
      <c r="U8" s="13">
        <v>2</v>
      </c>
      <c r="V8" s="14" t="s">
        <v>19</v>
      </c>
    </row>
    <row r="9" spans="1:22" s="4" customFormat="1" ht="22.5" customHeight="1">
      <c r="A9" s="13">
        <v>3</v>
      </c>
      <c r="B9" s="11" t="s">
        <v>60</v>
      </c>
      <c r="C9" s="12">
        <f>+C7-C8</f>
        <v>2651572.9055821314</v>
      </c>
      <c r="D9" s="12">
        <f aca="true" t="shared" si="0" ref="D9:K9">+D7-D8</f>
        <v>3026782.1110055167</v>
      </c>
      <c r="E9" s="12">
        <f t="shared" si="0"/>
        <v>3534547.150842598</v>
      </c>
      <c r="F9" s="12">
        <f t="shared" si="0"/>
        <v>4097389.9595609847</v>
      </c>
      <c r="G9" s="12">
        <f t="shared" si="0"/>
        <v>4738369.638571134</v>
      </c>
      <c r="H9" s="12">
        <f t="shared" si="0"/>
        <v>5449103.506202185</v>
      </c>
      <c r="I9" s="12">
        <f t="shared" si="0"/>
        <v>6488641.22089208</v>
      </c>
      <c r="J9" s="12">
        <f t="shared" si="0"/>
        <v>7511795.199101172</v>
      </c>
      <c r="K9" s="12">
        <f t="shared" si="0"/>
        <v>8372744.069890164</v>
      </c>
      <c r="L9" s="12">
        <f aca="true" t="shared" si="1" ref="L9:T9">+L7-L8</f>
        <v>2651572.9055821314</v>
      </c>
      <c r="M9" s="12">
        <f t="shared" si="1"/>
        <v>2902180.2419322017</v>
      </c>
      <c r="N9" s="12">
        <f t="shared" si="1"/>
        <v>3178664.0892234123</v>
      </c>
      <c r="O9" s="12">
        <f t="shared" si="1"/>
        <v>3469007.77297262</v>
      </c>
      <c r="P9" s="12">
        <f t="shared" si="1"/>
        <v>3689772.2588307643</v>
      </c>
      <c r="Q9" s="12">
        <f t="shared" si="1"/>
        <v>3994164.7241975684</v>
      </c>
      <c r="R9" s="12">
        <f t="shared" si="1"/>
        <v>4348232.297593771</v>
      </c>
      <c r="S9" s="12">
        <f t="shared" si="1"/>
        <v>4619695.721672941</v>
      </c>
      <c r="T9" s="12">
        <f t="shared" si="1"/>
        <v>4794227.377516957</v>
      </c>
      <c r="U9" s="13">
        <v>3</v>
      </c>
      <c r="V9" s="14" t="s">
        <v>61</v>
      </c>
    </row>
    <row r="10" spans="1:22" s="4" customFormat="1" ht="22.5" customHeight="1">
      <c r="A10" s="13">
        <v>4</v>
      </c>
      <c r="B10" s="38" t="s">
        <v>90</v>
      </c>
      <c r="C10" s="12">
        <v>53359</v>
      </c>
      <c r="D10" s="12">
        <v>62247</v>
      </c>
      <c r="E10" s="12">
        <v>74400</v>
      </c>
      <c r="F10" s="12">
        <v>83618</v>
      </c>
      <c r="G10" s="12">
        <v>86257</v>
      </c>
      <c r="H10" s="12">
        <v>98198</v>
      </c>
      <c r="I10" s="12">
        <v>128031</v>
      </c>
      <c r="J10" s="12">
        <v>147923</v>
      </c>
      <c r="K10" s="12">
        <v>176181</v>
      </c>
      <c r="L10" s="12">
        <v>53359</v>
      </c>
      <c r="M10" s="12">
        <v>59630.25705691099</v>
      </c>
      <c r="N10" s="12">
        <v>66889.12751677852</v>
      </c>
      <c r="O10" s="12">
        <v>72651.31686594963</v>
      </c>
      <c r="P10" s="12">
        <v>68074.88746978084</v>
      </c>
      <c r="Q10" s="12">
        <v>73138.25409352483</v>
      </c>
      <c r="R10" s="12">
        <v>87032.22095070743</v>
      </c>
      <c r="S10" s="12">
        <v>92272.56160867086</v>
      </c>
      <c r="T10" s="12">
        <v>101596.68208925334</v>
      </c>
      <c r="U10" s="13">
        <v>4</v>
      </c>
      <c r="V10" s="14" t="s">
        <v>94</v>
      </c>
    </row>
    <row r="11" spans="1:22" s="4" customFormat="1" ht="22.5" customHeight="1">
      <c r="A11" s="13">
        <v>5</v>
      </c>
      <c r="B11" s="38" t="s">
        <v>91</v>
      </c>
      <c r="C11" s="12">
        <v>8417</v>
      </c>
      <c r="D11" s="12">
        <v>4659</v>
      </c>
      <c r="E11" s="12">
        <v>6740</v>
      </c>
      <c r="F11" s="12">
        <v>5775</v>
      </c>
      <c r="G11" s="12">
        <v>2266</v>
      </c>
      <c r="H11" s="12">
        <v>3690</v>
      </c>
      <c r="I11" s="12">
        <v>3988</v>
      </c>
      <c r="J11" s="12">
        <v>4227</v>
      </c>
      <c r="K11" s="12">
        <v>4565</v>
      </c>
      <c r="L11" s="12">
        <v>8417</v>
      </c>
      <c r="M11" s="12">
        <v>4461.719895570014</v>
      </c>
      <c r="N11" s="12">
        <v>6052.977799111964</v>
      </c>
      <c r="O11" s="12">
        <v>4937.288252267343</v>
      </c>
      <c r="P11" s="12">
        <v>1788.3491295655854</v>
      </c>
      <c r="Q11" s="12">
        <v>2748.326956881398</v>
      </c>
      <c r="R11" s="12">
        <v>2710.937637969095</v>
      </c>
      <c r="S11" s="12">
        <v>2636.753332856632</v>
      </c>
      <c r="T11" s="12">
        <v>2632.4565949969474</v>
      </c>
      <c r="U11" s="13">
        <v>5</v>
      </c>
      <c r="V11" s="14" t="s">
        <v>95</v>
      </c>
    </row>
    <row r="12" spans="1:22" s="4" customFormat="1" ht="22.5" customHeight="1">
      <c r="A12" s="13">
        <v>6</v>
      </c>
      <c r="B12" s="38" t="s">
        <v>92</v>
      </c>
      <c r="C12" s="12">
        <f>C7+C10-C11</f>
        <v>3016406</v>
      </c>
      <c r="D12" s="12">
        <f aca="true" t="shared" si="2" ref="D12:K12">D7+D10-D11</f>
        <v>3448090.7922759093</v>
      </c>
      <c r="E12" s="12">
        <f t="shared" si="2"/>
        <v>4020935.9266884653</v>
      </c>
      <c r="F12" s="12">
        <f t="shared" si="2"/>
        <v>4659928.567675377</v>
      </c>
      <c r="G12" s="12">
        <f t="shared" si="2"/>
        <v>5387558.097393659</v>
      </c>
      <c r="H12" s="12">
        <f>H7+H10-H11+1</f>
        <v>6203412</v>
      </c>
      <c r="I12" s="12">
        <f t="shared" si="2"/>
        <v>7372902.503791196</v>
      </c>
      <c r="J12" s="12">
        <f t="shared" si="2"/>
        <v>8535386.891581943</v>
      </c>
      <c r="K12" s="12">
        <f t="shared" si="2"/>
        <v>9560492.415417947</v>
      </c>
      <c r="L12" s="12">
        <f>L7+L10-L11</f>
        <v>3016406</v>
      </c>
      <c r="M12" s="12">
        <f>M7+M10-M11+1</f>
        <v>3308242.5029302766</v>
      </c>
      <c r="N12" s="12">
        <f>N7+N10-N11+2</f>
        <v>3625201.9877985823</v>
      </c>
      <c r="O12" s="12">
        <f>O7+O10-O11-1</f>
        <v>3964349.438110612</v>
      </c>
      <c r="P12" s="12">
        <f>P7+P10-P11+2</f>
        <v>4224964.486289947</v>
      </c>
      <c r="Q12" s="12">
        <f>Q7+Q10-Q11-2</f>
        <v>4586458.927136644</v>
      </c>
      <c r="R12" s="12">
        <f>R7+R10-R11</f>
        <v>5002854.412373529</v>
      </c>
      <c r="S12" s="12">
        <f>S7+S10-S11</f>
        <v>5337165.3991875015</v>
      </c>
      <c r="T12" s="12">
        <f>T7+T10-T11</f>
        <v>5581075.276954405</v>
      </c>
      <c r="U12" s="13">
        <v>6</v>
      </c>
      <c r="V12" s="14" t="s">
        <v>96</v>
      </c>
    </row>
    <row r="13" spans="1:22" s="4" customFormat="1" ht="22.5" customHeight="1">
      <c r="A13" s="13">
        <v>7</v>
      </c>
      <c r="B13" s="38" t="s">
        <v>93</v>
      </c>
      <c r="C13" s="12">
        <f>C12-C8</f>
        <v>2696514.9055821314</v>
      </c>
      <c r="D13" s="12">
        <f aca="true" t="shared" si="3" ref="D13:K13">D12-D8</f>
        <v>3084370.1110055167</v>
      </c>
      <c r="E13" s="12">
        <f t="shared" si="3"/>
        <v>3602207.150842598</v>
      </c>
      <c r="F13" s="12">
        <f t="shared" si="3"/>
        <v>4175232.9595609847</v>
      </c>
      <c r="G13" s="12">
        <f t="shared" si="3"/>
        <v>4822360.638571134</v>
      </c>
      <c r="H13" s="12">
        <f t="shared" si="3"/>
        <v>5543612.506202185</v>
      </c>
      <c r="I13" s="12">
        <f t="shared" si="3"/>
        <v>6612684.22089208</v>
      </c>
      <c r="J13" s="12">
        <f t="shared" si="3"/>
        <v>7655491.199101172</v>
      </c>
      <c r="K13" s="12">
        <f t="shared" si="3"/>
        <v>8544360.069890164</v>
      </c>
      <c r="L13" s="12">
        <f>L12-L8</f>
        <v>2696514.9055821314</v>
      </c>
      <c r="M13" s="12">
        <f>M12-M8+1</f>
        <v>2957350.7790935426</v>
      </c>
      <c r="N13" s="12">
        <f aca="true" t="shared" si="4" ref="N13:T13">N12-N8</f>
        <v>3239502.238941079</v>
      </c>
      <c r="O13" s="12">
        <f>O12-O8-1</f>
        <v>3536719.801586302</v>
      </c>
      <c r="P13" s="12">
        <f>P12-P8-1</f>
        <v>3756059.797170979</v>
      </c>
      <c r="Q13" s="12">
        <f t="shared" si="4"/>
        <v>4064552.651334212</v>
      </c>
      <c r="R13" s="12">
        <f t="shared" si="4"/>
        <v>4432553.580906509</v>
      </c>
      <c r="S13" s="12">
        <f t="shared" si="4"/>
        <v>4709331.529948756</v>
      </c>
      <c r="T13" s="12">
        <f t="shared" si="4"/>
        <v>4893191.603011213</v>
      </c>
      <c r="U13" s="13">
        <v>7</v>
      </c>
      <c r="V13" s="14" t="s">
        <v>97</v>
      </c>
    </row>
    <row r="14" spans="1:22" s="4" customFormat="1" ht="22.5" customHeight="1">
      <c r="A14" s="13">
        <v>8</v>
      </c>
      <c r="B14" s="15" t="s">
        <v>62</v>
      </c>
      <c r="C14" s="12">
        <v>363967</v>
      </c>
      <c r="D14" s="12">
        <v>423521</v>
      </c>
      <c r="E14" s="12">
        <v>508090</v>
      </c>
      <c r="F14" s="12">
        <v>579327</v>
      </c>
      <c r="G14" s="12">
        <v>600612</v>
      </c>
      <c r="H14" s="12">
        <v>620370</v>
      </c>
      <c r="I14" s="12">
        <v>825175</v>
      </c>
      <c r="J14" s="12">
        <v>967656</v>
      </c>
      <c r="K14" s="12">
        <v>1153503</v>
      </c>
      <c r="L14" s="12">
        <v>363967</v>
      </c>
      <c r="M14" s="12">
        <v>405717</v>
      </c>
      <c r="N14" s="12">
        <v>456797</v>
      </c>
      <c r="O14" s="12">
        <v>503347</v>
      </c>
      <c r="P14" s="12">
        <v>474009</v>
      </c>
      <c r="Q14" s="12">
        <v>462054</v>
      </c>
      <c r="R14" s="12">
        <v>560933</v>
      </c>
      <c r="S14" s="12">
        <v>603612</v>
      </c>
      <c r="T14" s="12">
        <v>665180</v>
      </c>
      <c r="U14" s="13">
        <v>8</v>
      </c>
      <c r="V14" s="14" t="s">
        <v>64</v>
      </c>
    </row>
    <row r="15" spans="1:22" s="4" customFormat="1" ht="22.5" customHeight="1">
      <c r="A15" s="13">
        <v>9</v>
      </c>
      <c r="B15" s="15" t="s">
        <v>63</v>
      </c>
      <c r="C15" s="12">
        <v>93222</v>
      </c>
      <c r="D15" s="12">
        <v>120655</v>
      </c>
      <c r="E15" s="12">
        <v>166660</v>
      </c>
      <c r="F15" s="12">
        <v>174323</v>
      </c>
      <c r="G15" s="12">
        <v>274116</v>
      </c>
      <c r="H15" s="12">
        <v>251446</v>
      </c>
      <c r="I15" s="12">
        <v>289920</v>
      </c>
      <c r="J15" s="12">
        <v>349625</v>
      </c>
      <c r="K15" s="12">
        <v>429098</v>
      </c>
      <c r="L15" s="12">
        <v>93222</v>
      </c>
      <c r="M15" s="12">
        <v>115546</v>
      </c>
      <c r="N15" s="12">
        <v>149672</v>
      </c>
      <c r="O15" s="12">
        <v>149036</v>
      </c>
      <c r="P15" s="12">
        <v>216335</v>
      </c>
      <c r="Q15" s="12">
        <v>187278</v>
      </c>
      <c r="R15" s="12">
        <v>197080</v>
      </c>
      <c r="S15" s="12">
        <v>218092</v>
      </c>
      <c r="T15" s="12">
        <v>247444</v>
      </c>
      <c r="U15" s="13">
        <v>9</v>
      </c>
      <c r="V15" s="14" t="s">
        <v>65</v>
      </c>
    </row>
    <row r="16" spans="1:22" s="4" customFormat="1" ht="22.5" customHeight="1">
      <c r="A16" s="13">
        <v>10</v>
      </c>
      <c r="B16" s="11" t="s">
        <v>6</v>
      </c>
      <c r="C16" s="12">
        <f aca="true" t="shared" si="5" ref="C16:T16">C7+C14-C15</f>
        <v>3242209</v>
      </c>
      <c r="D16" s="12">
        <f t="shared" si="5"/>
        <v>3693368.7922759093</v>
      </c>
      <c r="E16" s="12">
        <f t="shared" si="5"/>
        <v>4294705.926688465</v>
      </c>
      <c r="F16" s="12">
        <f t="shared" si="5"/>
        <v>4987089.567675377</v>
      </c>
      <c r="G16" s="12">
        <f t="shared" si="5"/>
        <v>5630063.097393659</v>
      </c>
      <c r="H16" s="12">
        <f t="shared" si="5"/>
        <v>6477827</v>
      </c>
      <c r="I16" s="12">
        <f t="shared" si="5"/>
        <v>7784114.503791196</v>
      </c>
      <c r="J16" s="12">
        <f t="shared" si="5"/>
        <v>9009721.891581943</v>
      </c>
      <c r="K16" s="12">
        <f t="shared" si="5"/>
        <v>10113281.415417947</v>
      </c>
      <c r="L16" s="12">
        <f t="shared" si="5"/>
        <v>3242209</v>
      </c>
      <c r="M16" s="12">
        <f t="shared" si="5"/>
        <v>3543243.9657689356</v>
      </c>
      <c r="N16" s="12">
        <f t="shared" si="5"/>
        <v>3871488.8380809156</v>
      </c>
      <c r="O16" s="12">
        <f t="shared" si="5"/>
        <v>4250947.4094969295</v>
      </c>
      <c r="P16" s="12">
        <f t="shared" si="5"/>
        <v>4416349.947949733</v>
      </c>
      <c r="Q16" s="12">
        <f t="shared" si="5"/>
        <v>4790847</v>
      </c>
      <c r="R16" s="12">
        <f t="shared" si="5"/>
        <v>5282386.12906079</v>
      </c>
      <c r="S16" s="12">
        <f t="shared" si="5"/>
        <v>5633049.590911687</v>
      </c>
      <c r="T16" s="12">
        <f t="shared" si="5"/>
        <v>5899847.051460149</v>
      </c>
      <c r="U16" s="13">
        <v>10</v>
      </c>
      <c r="V16" s="14" t="s">
        <v>20</v>
      </c>
    </row>
    <row r="17" spans="1:22" s="4" customFormat="1" ht="22.5" customHeight="1">
      <c r="A17" s="13">
        <v>11</v>
      </c>
      <c r="B17" s="11" t="s">
        <v>7</v>
      </c>
      <c r="C17" s="12">
        <f aca="true" t="shared" si="6" ref="C17:T17">C16-C8</f>
        <v>2922317.9055821314</v>
      </c>
      <c r="D17" s="12">
        <f t="shared" si="6"/>
        <v>3329648.1110055167</v>
      </c>
      <c r="E17" s="12">
        <f t="shared" si="6"/>
        <v>3875977.150842598</v>
      </c>
      <c r="F17" s="12">
        <f t="shared" si="6"/>
        <v>4502393.959560985</v>
      </c>
      <c r="G17" s="12">
        <f t="shared" si="6"/>
        <v>5064865.638571134</v>
      </c>
      <c r="H17" s="12">
        <f t="shared" si="6"/>
        <v>5818027.506202185</v>
      </c>
      <c r="I17" s="12">
        <f t="shared" si="6"/>
        <v>7023896.22089208</v>
      </c>
      <c r="J17" s="12">
        <f t="shared" si="6"/>
        <v>8129826.199101172</v>
      </c>
      <c r="K17" s="12">
        <f t="shared" si="6"/>
        <v>9097149.069890164</v>
      </c>
      <c r="L17" s="12">
        <f t="shared" si="6"/>
        <v>2922317.9055821314</v>
      </c>
      <c r="M17" s="12">
        <f t="shared" si="6"/>
        <v>3192351.2419322017</v>
      </c>
      <c r="N17" s="12">
        <f t="shared" si="6"/>
        <v>3485789.0892234123</v>
      </c>
      <c r="O17" s="12">
        <f t="shared" si="6"/>
        <v>3823318.7729726196</v>
      </c>
      <c r="P17" s="12">
        <f t="shared" si="6"/>
        <v>3947446.2588307643</v>
      </c>
      <c r="Q17" s="12">
        <f t="shared" si="6"/>
        <v>4268940.724197568</v>
      </c>
      <c r="R17" s="12">
        <f t="shared" si="6"/>
        <v>4712085.297593771</v>
      </c>
      <c r="S17" s="12">
        <f t="shared" si="6"/>
        <v>5005215.721672941</v>
      </c>
      <c r="T17" s="12">
        <f t="shared" si="6"/>
        <v>5211963.377516957</v>
      </c>
      <c r="U17" s="13">
        <v>11</v>
      </c>
      <c r="V17" s="14" t="s">
        <v>21</v>
      </c>
    </row>
    <row r="18" spans="1:22" s="4" customFormat="1" ht="22.5" customHeight="1">
      <c r="A18" s="13">
        <v>12</v>
      </c>
      <c r="B18" s="11" t="s">
        <v>67</v>
      </c>
      <c r="C18" s="12">
        <v>-22375</v>
      </c>
      <c r="D18" s="12">
        <v>-26116</v>
      </c>
      <c r="E18" s="12">
        <v>-33234</v>
      </c>
      <c r="F18" s="12">
        <v>-20512</v>
      </c>
      <c r="G18" s="12">
        <v>-32923</v>
      </c>
      <c r="H18" s="12">
        <v>-38000</v>
      </c>
      <c r="I18" s="12">
        <v>-81807</v>
      </c>
      <c r="J18" s="12">
        <v>-76830</v>
      </c>
      <c r="K18" s="12">
        <v>-116766</v>
      </c>
      <c r="L18" s="12">
        <v>-22375</v>
      </c>
      <c r="M18" s="12">
        <v>-24896.091515729266</v>
      </c>
      <c r="N18" s="12">
        <v>-29515.097690941388</v>
      </c>
      <c r="O18" s="12">
        <v>-17179.229480737016</v>
      </c>
      <c r="P18" s="12">
        <v>-25383.962991518893</v>
      </c>
      <c r="Q18" s="12">
        <v>-27757.487216946673</v>
      </c>
      <c r="R18" s="12">
        <v>-54647.29458917836</v>
      </c>
      <c r="S18" s="12">
        <v>-46366.92818346409</v>
      </c>
      <c r="T18" s="12">
        <v>-65451.793721973096</v>
      </c>
      <c r="U18" s="13">
        <v>12</v>
      </c>
      <c r="V18" s="14" t="s">
        <v>66</v>
      </c>
    </row>
    <row r="19" spans="1:22" s="4" customFormat="1" ht="22.5" customHeight="1">
      <c r="A19" s="13">
        <v>13</v>
      </c>
      <c r="B19" s="11" t="s">
        <v>55</v>
      </c>
      <c r="C19" s="12">
        <f aca="true" t="shared" si="7" ref="C19:T19">+C7+C18</f>
        <v>2949089</v>
      </c>
      <c r="D19" s="12">
        <f t="shared" si="7"/>
        <v>3364386.7922759093</v>
      </c>
      <c r="E19" s="12">
        <f t="shared" si="7"/>
        <v>3920041.9266884653</v>
      </c>
      <c r="F19" s="12">
        <f t="shared" si="7"/>
        <v>4561573.567675377</v>
      </c>
      <c r="G19" s="12">
        <f t="shared" si="7"/>
        <v>5270644.097393659</v>
      </c>
      <c r="H19" s="12">
        <f t="shared" si="7"/>
        <v>6070903</v>
      </c>
      <c r="I19" s="12">
        <f t="shared" si="7"/>
        <v>7167052.503791196</v>
      </c>
      <c r="J19" s="12">
        <f t="shared" si="7"/>
        <v>8314860.891581943</v>
      </c>
      <c r="K19" s="12">
        <f t="shared" si="7"/>
        <v>9272110.415417947</v>
      </c>
      <c r="L19" s="12">
        <f t="shared" si="7"/>
        <v>2949089</v>
      </c>
      <c r="M19" s="12">
        <f t="shared" si="7"/>
        <v>3228176.8742532064</v>
      </c>
      <c r="N19" s="12">
        <f t="shared" si="7"/>
        <v>3534848.7403899743</v>
      </c>
      <c r="O19" s="12">
        <f t="shared" si="7"/>
        <v>3879457.180016193</v>
      </c>
      <c r="P19" s="12">
        <f t="shared" si="7"/>
        <v>4133291.9849582138</v>
      </c>
      <c r="Q19" s="12">
        <f t="shared" si="7"/>
        <v>4488313.512783053</v>
      </c>
      <c r="R19" s="12">
        <f t="shared" si="7"/>
        <v>4863885.834471611</v>
      </c>
      <c r="S19" s="12">
        <f t="shared" si="7"/>
        <v>5201162.662728223</v>
      </c>
      <c r="T19" s="12">
        <f t="shared" si="7"/>
        <v>5416659.257738176</v>
      </c>
      <c r="U19" s="13">
        <v>13</v>
      </c>
      <c r="V19" s="14" t="s">
        <v>54</v>
      </c>
    </row>
    <row r="20" spans="1:22" s="4" customFormat="1" ht="22.5" customHeight="1">
      <c r="A20" s="13">
        <v>14</v>
      </c>
      <c r="B20" s="11" t="s">
        <v>56</v>
      </c>
      <c r="C20" s="12">
        <f aca="true" t="shared" si="8" ref="C20:T20">C19-C8</f>
        <v>2629197.9055821314</v>
      </c>
      <c r="D20" s="12">
        <f t="shared" si="8"/>
        <v>3000666.1110055167</v>
      </c>
      <c r="E20" s="12">
        <f t="shared" si="8"/>
        <v>3501313.150842598</v>
      </c>
      <c r="F20" s="12">
        <f t="shared" si="8"/>
        <v>4076877.9595609847</v>
      </c>
      <c r="G20" s="12">
        <f t="shared" si="8"/>
        <v>4705446.638571134</v>
      </c>
      <c r="H20" s="12">
        <f t="shared" si="8"/>
        <v>5411103.506202185</v>
      </c>
      <c r="I20" s="12">
        <f t="shared" si="8"/>
        <v>6406834.22089208</v>
      </c>
      <c r="J20" s="12">
        <f t="shared" si="8"/>
        <v>7434965.199101172</v>
      </c>
      <c r="K20" s="12">
        <f t="shared" si="8"/>
        <v>8255978.069890164</v>
      </c>
      <c r="L20" s="12">
        <f t="shared" si="8"/>
        <v>2629197.9055821314</v>
      </c>
      <c r="M20" s="12">
        <f t="shared" si="8"/>
        <v>2877284.1504164725</v>
      </c>
      <c r="N20" s="12">
        <f t="shared" si="8"/>
        <v>3149148.991532471</v>
      </c>
      <c r="O20" s="12">
        <f t="shared" si="8"/>
        <v>3451828.543491883</v>
      </c>
      <c r="P20" s="12">
        <f t="shared" si="8"/>
        <v>3664388.2958392454</v>
      </c>
      <c r="Q20" s="12">
        <f t="shared" si="8"/>
        <v>3966407.2369806217</v>
      </c>
      <c r="R20" s="12">
        <f t="shared" si="8"/>
        <v>4293585.003004592</v>
      </c>
      <c r="S20" s="12">
        <f t="shared" si="8"/>
        <v>4573328.793489477</v>
      </c>
      <c r="T20" s="12">
        <f t="shared" si="8"/>
        <v>4728775.583794983</v>
      </c>
      <c r="U20" s="13">
        <v>14</v>
      </c>
      <c r="V20" s="14" t="s">
        <v>57</v>
      </c>
    </row>
    <row r="21" spans="1:22" s="4" customFormat="1" ht="22.5" customHeight="1">
      <c r="A21" s="13">
        <v>15</v>
      </c>
      <c r="B21" s="11" t="s">
        <v>58</v>
      </c>
      <c r="C21" s="12">
        <f>C19+C14-C15</f>
        <v>3219834</v>
      </c>
      <c r="D21" s="12">
        <f aca="true" t="shared" si="9" ref="D21:K21">D19+D14-D15</f>
        <v>3667252.7922759093</v>
      </c>
      <c r="E21" s="12">
        <f t="shared" si="9"/>
        <v>4261471.926688465</v>
      </c>
      <c r="F21" s="12">
        <f t="shared" si="9"/>
        <v>4966577.567675377</v>
      </c>
      <c r="G21" s="12">
        <f t="shared" si="9"/>
        <v>5597140.097393659</v>
      </c>
      <c r="H21" s="12">
        <f t="shared" si="9"/>
        <v>6439827</v>
      </c>
      <c r="I21" s="12">
        <f t="shared" si="9"/>
        <v>7702307.503791196</v>
      </c>
      <c r="J21" s="12">
        <f t="shared" si="9"/>
        <v>8932891.891581943</v>
      </c>
      <c r="K21" s="12">
        <f t="shared" si="9"/>
        <v>9996515.415417947</v>
      </c>
      <c r="L21" s="12">
        <f>L19+L14-L15</f>
        <v>3219834</v>
      </c>
      <c r="M21" s="12">
        <f aca="true" t="shared" si="10" ref="M21:S21">M19+M14-M15</f>
        <v>3518347.8742532064</v>
      </c>
      <c r="N21" s="12">
        <f t="shared" si="10"/>
        <v>3841973.7403899743</v>
      </c>
      <c r="O21" s="12">
        <f t="shared" si="10"/>
        <v>4233768.180016194</v>
      </c>
      <c r="P21" s="12">
        <f t="shared" si="10"/>
        <v>4390965.984958214</v>
      </c>
      <c r="Q21" s="12">
        <f t="shared" si="10"/>
        <v>4763089.512783053</v>
      </c>
      <c r="R21" s="12">
        <f t="shared" si="10"/>
        <v>5227738.834471611</v>
      </c>
      <c r="S21" s="12">
        <f t="shared" si="10"/>
        <v>5586682.662728223</v>
      </c>
      <c r="T21" s="12">
        <f>T19+T14-T15</f>
        <v>5834395.257738176</v>
      </c>
      <c r="U21" s="13">
        <v>15</v>
      </c>
      <c r="V21" s="14" t="s">
        <v>59</v>
      </c>
    </row>
    <row r="22" spans="1:22" s="4" customFormat="1" ht="22.5" customHeight="1">
      <c r="A22" s="13">
        <v>16</v>
      </c>
      <c r="B22" s="11" t="s">
        <v>38</v>
      </c>
      <c r="C22" s="12">
        <v>2991913.905582132</v>
      </c>
      <c r="D22" s="12">
        <v>3412097.1110055163</v>
      </c>
      <c r="E22" s="12">
        <v>3977351.150842598</v>
      </c>
      <c r="F22" s="12">
        <v>4649382.959560985</v>
      </c>
      <c r="G22" s="12">
        <v>5235151.638571134</v>
      </c>
      <c r="H22" s="12">
        <v>6027140.5062021855</v>
      </c>
      <c r="I22" s="12">
        <v>7184090.22089208</v>
      </c>
      <c r="J22" s="12">
        <v>8357898.199101174</v>
      </c>
      <c r="K22" s="12">
        <v>9330464.069890164</v>
      </c>
      <c r="L22" s="12"/>
      <c r="M22" s="12"/>
      <c r="N22" s="12"/>
      <c r="O22" s="12"/>
      <c r="P22" s="12"/>
      <c r="Q22" s="12"/>
      <c r="R22" s="12"/>
      <c r="S22" s="12"/>
      <c r="T22" s="12"/>
      <c r="U22" s="13">
        <v>16</v>
      </c>
      <c r="V22" s="14" t="s">
        <v>11</v>
      </c>
    </row>
    <row r="23" spans="1:22" s="4" customFormat="1" ht="22.5" customHeight="1">
      <c r="A23" s="13">
        <v>17</v>
      </c>
      <c r="B23" s="11" t="s">
        <v>39</v>
      </c>
      <c r="C23" s="12">
        <v>2582282.905582132</v>
      </c>
      <c r="D23" s="12">
        <v>2910911.1110055163</v>
      </c>
      <c r="E23" s="12">
        <v>3328590.62977005</v>
      </c>
      <c r="F23" s="12">
        <v>3734756.1421005693</v>
      </c>
      <c r="G23" s="12">
        <v>4531440.237408696</v>
      </c>
      <c r="H23" s="12">
        <v>5198450.179229546</v>
      </c>
      <c r="I23" s="12">
        <v>6004088.637649386</v>
      </c>
      <c r="J23" s="12">
        <v>7178786.697003546</v>
      </c>
      <c r="K23" s="12">
        <v>8066372.852552582</v>
      </c>
      <c r="L23" s="12"/>
      <c r="M23" s="12"/>
      <c r="N23" s="12"/>
      <c r="O23" s="12"/>
      <c r="P23" s="12"/>
      <c r="Q23" s="12"/>
      <c r="R23" s="12"/>
      <c r="S23" s="12"/>
      <c r="T23" s="12"/>
      <c r="U23" s="13">
        <v>17</v>
      </c>
      <c r="V23" s="14" t="s">
        <v>22</v>
      </c>
    </row>
    <row r="24" spans="1:22" s="4" customFormat="1" ht="22.5" customHeight="1">
      <c r="A24" s="13">
        <v>18</v>
      </c>
      <c r="B24" s="11" t="s">
        <v>0</v>
      </c>
      <c r="C24" s="12">
        <v>1925592</v>
      </c>
      <c r="D24" s="12">
        <v>2159537</v>
      </c>
      <c r="E24" s="12">
        <v>2488688</v>
      </c>
      <c r="F24" s="12">
        <v>2850394</v>
      </c>
      <c r="G24" s="12">
        <v>3257945</v>
      </c>
      <c r="H24" s="12">
        <v>3721454</v>
      </c>
      <c r="I24" s="12">
        <v>4384396</v>
      </c>
      <c r="J24" s="12">
        <v>5167446</v>
      </c>
      <c r="K24" s="12">
        <v>5808733</v>
      </c>
      <c r="L24" s="12">
        <v>1925592</v>
      </c>
      <c r="M24" s="12">
        <v>2089852</v>
      </c>
      <c r="N24" s="12">
        <v>2270688</v>
      </c>
      <c r="O24" s="12">
        <v>2479686</v>
      </c>
      <c r="P24" s="12">
        <v>2656483</v>
      </c>
      <c r="Q24" s="12">
        <v>2855920</v>
      </c>
      <c r="R24" s="12">
        <v>3109170</v>
      </c>
      <c r="S24" s="12">
        <v>3394871</v>
      </c>
      <c r="T24" s="12">
        <v>3569463</v>
      </c>
      <c r="U24" s="13">
        <v>18</v>
      </c>
      <c r="V24" s="14" t="s">
        <v>23</v>
      </c>
    </row>
    <row r="25" spans="1:22" s="4" customFormat="1" ht="22.5" customHeight="1">
      <c r="A25" s="13">
        <v>19</v>
      </c>
      <c r="B25" s="17" t="s">
        <v>37</v>
      </c>
      <c r="C25" s="12">
        <v>1917508</v>
      </c>
      <c r="D25" s="12">
        <v>2152702</v>
      </c>
      <c r="E25" s="12">
        <v>2476667</v>
      </c>
      <c r="F25" s="12">
        <v>2840727</v>
      </c>
      <c r="G25" s="12">
        <v>3249284</v>
      </c>
      <c r="H25" s="12">
        <v>3707566</v>
      </c>
      <c r="I25" s="12">
        <v>4360323</v>
      </c>
      <c r="J25" s="12">
        <v>5141896</v>
      </c>
      <c r="K25" s="12">
        <v>5772059</v>
      </c>
      <c r="L25" s="12">
        <v>1917508</v>
      </c>
      <c r="M25" s="12">
        <v>2083309.451900067</v>
      </c>
      <c r="N25" s="12">
        <v>2259892.310731926</v>
      </c>
      <c r="O25" s="12">
        <v>2471397.3950098604</v>
      </c>
      <c r="P25" s="12">
        <v>2649610.2813839074</v>
      </c>
      <c r="Q25" s="12">
        <v>2845303.0746884793</v>
      </c>
      <c r="R25" s="12">
        <v>3092373.321239185</v>
      </c>
      <c r="S25" s="12">
        <v>3378506.432011785</v>
      </c>
      <c r="T25" s="12">
        <v>3547583.749313924</v>
      </c>
      <c r="U25" s="13">
        <v>19</v>
      </c>
      <c r="V25" s="18" t="s">
        <v>81</v>
      </c>
    </row>
    <row r="26" spans="1:22" s="4" customFormat="1" ht="22.5" customHeight="1">
      <c r="A26" s="13">
        <v>20</v>
      </c>
      <c r="B26" s="11" t="s">
        <v>1</v>
      </c>
      <c r="C26" s="12">
        <v>354518</v>
      </c>
      <c r="D26" s="12">
        <v>401619</v>
      </c>
      <c r="E26" s="12">
        <v>443477</v>
      </c>
      <c r="F26" s="12">
        <v>513021</v>
      </c>
      <c r="G26" s="12">
        <v>615333</v>
      </c>
      <c r="H26" s="12">
        <v>771151</v>
      </c>
      <c r="I26" s="12">
        <v>890136</v>
      </c>
      <c r="J26" s="12">
        <v>1025895</v>
      </c>
      <c r="K26" s="12">
        <v>1189132</v>
      </c>
      <c r="L26" s="12">
        <v>354518</v>
      </c>
      <c r="M26" s="12">
        <v>386007</v>
      </c>
      <c r="N26" s="12">
        <v>400579</v>
      </c>
      <c r="O26" s="12">
        <v>438919</v>
      </c>
      <c r="P26" s="12">
        <v>484459</v>
      </c>
      <c r="Q26" s="12">
        <v>551702</v>
      </c>
      <c r="R26" s="12">
        <v>583544</v>
      </c>
      <c r="S26" s="12">
        <v>623574</v>
      </c>
      <c r="T26" s="12">
        <v>662032</v>
      </c>
      <c r="U26" s="13">
        <v>20</v>
      </c>
      <c r="V26" s="14" t="s">
        <v>24</v>
      </c>
    </row>
    <row r="27" spans="1:22" s="4" customFormat="1" ht="22.5" customHeight="1">
      <c r="A27" s="13">
        <v>21</v>
      </c>
      <c r="B27" s="11" t="s">
        <v>40</v>
      </c>
      <c r="C27" s="12">
        <v>569051</v>
      </c>
      <c r="D27" s="12">
        <v>712087</v>
      </c>
      <c r="E27" s="12">
        <v>904872</v>
      </c>
      <c r="F27" s="12">
        <v>1018907</v>
      </c>
      <c r="G27" s="12">
        <v>1328765</v>
      </c>
      <c r="H27" s="12">
        <v>1298780</v>
      </c>
      <c r="I27" s="12">
        <v>1710193</v>
      </c>
      <c r="J27" s="12">
        <v>2150326</v>
      </c>
      <c r="K27" s="12">
        <v>2426807</v>
      </c>
      <c r="L27" s="12">
        <v>569051</v>
      </c>
      <c r="M27" s="12">
        <v>717424</v>
      </c>
      <c r="N27" s="12">
        <v>863459</v>
      </c>
      <c r="O27" s="12">
        <v>914628</v>
      </c>
      <c r="P27" s="12">
        <v>1048140</v>
      </c>
      <c r="Q27" s="12">
        <v>999029.7089451745</v>
      </c>
      <c r="R27" s="12">
        <v>1195003.361194651</v>
      </c>
      <c r="S27" s="12">
        <v>1381128.5304181897</v>
      </c>
      <c r="T27" s="12">
        <v>1449803.324997206</v>
      </c>
      <c r="U27" s="13">
        <v>21</v>
      </c>
      <c r="V27" s="14" t="s">
        <v>35</v>
      </c>
    </row>
    <row r="28" spans="1:22" s="4" customFormat="1" ht="22.5" customHeight="1">
      <c r="A28" s="13">
        <v>22</v>
      </c>
      <c r="B28" s="11" t="s">
        <v>34</v>
      </c>
      <c r="C28" s="12">
        <v>625945</v>
      </c>
      <c r="D28" s="12">
        <v>813466</v>
      </c>
      <c r="E28" s="12">
        <v>1040535</v>
      </c>
      <c r="F28" s="12">
        <v>1219108.91</v>
      </c>
      <c r="G28" s="12">
        <v>1614040</v>
      </c>
      <c r="H28" s="12">
        <v>1647139</v>
      </c>
      <c r="I28" s="12">
        <v>2050182</v>
      </c>
      <c r="J28" s="12">
        <v>2721947</v>
      </c>
      <c r="K28" s="12">
        <v>3108430</v>
      </c>
      <c r="L28" s="12">
        <v>625945</v>
      </c>
      <c r="M28" s="12">
        <v>829926</v>
      </c>
      <c r="N28" s="12">
        <v>1008198</v>
      </c>
      <c r="O28" s="12">
        <v>1110963</v>
      </c>
      <c r="P28" s="12">
        <v>1363302</v>
      </c>
      <c r="Q28" s="12">
        <v>1334180</v>
      </c>
      <c r="R28" s="12">
        <v>1542428.364747557</v>
      </c>
      <c r="S28" s="12">
        <v>1867248.710434464</v>
      </c>
      <c r="T28" s="12">
        <v>1989578.3132306386</v>
      </c>
      <c r="U28" s="13">
        <v>22</v>
      </c>
      <c r="V28" s="14" t="s">
        <v>36</v>
      </c>
    </row>
    <row r="29" spans="1:22" s="4" customFormat="1" ht="22.5" customHeight="1">
      <c r="A29" s="13">
        <v>23</v>
      </c>
      <c r="B29" s="11" t="s">
        <v>83</v>
      </c>
      <c r="C29" s="12">
        <v>1064040.797417102</v>
      </c>
      <c r="D29" s="12">
        <v>1279753.9547303251</v>
      </c>
      <c r="E29" s="12">
        <v>1531432.8588756418</v>
      </c>
      <c r="F29" s="12">
        <v>1900761.7756646273</v>
      </c>
      <c r="G29" s="12">
        <v>1931380.050376073</v>
      </c>
      <c r="H29" s="12">
        <v>2363132.216622853</v>
      </c>
      <c r="I29" s="12">
        <v>2841457.13943126</v>
      </c>
      <c r="J29" s="12">
        <v>3200633.054842678</v>
      </c>
      <c r="K29" s="12">
        <v>3521399.019461996</v>
      </c>
      <c r="L29" s="12">
        <v>1064040.96</v>
      </c>
      <c r="M29" s="12">
        <v>1236927.3664016717</v>
      </c>
      <c r="N29" s="12">
        <v>1402368.5364637743</v>
      </c>
      <c r="O29" s="12">
        <v>1656891.7620852115</v>
      </c>
      <c r="P29" s="12">
        <v>1570333.414434447</v>
      </c>
      <c r="Q29" s="12">
        <v>1841262.63269564</v>
      </c>
      <c r="R29" s="12">
        <v>2100496.9262015168</v>
      </c>
      <c r="S29" s="12">
        <v>2183258.732077021</v>
      </c>
      <c r="T29" s="12">
        <v>2297806.890722828</v>
      </c>
      <c r="U29" s="13">
        <v>23</v>
      </c>
      <c r="V29" s="14" t="s">
        <v>85</v>
      </c>
    </row>
    <row r="30" spans="1:22" s="4" customFormat="1" ht="22.5" customHeight="1">
      <c r="A30" s="13">
        <v>24</v>
      </c>
      <c r="B30" s="11" t="s">
        <v>84</v>
      </c>
      <c r="C30" s="12">
        <v>744149.7974171019</v>
      </c>
      <c r="D30" s="12">
        <v>916032.9547303251</v>
      </c>
      <c r="E30" s="12">
        <v>1112703.8588756418</v>
      </c>
      <c r="F30" s="12">
        <v>1416066.7756646273</v>
      </c>
      <c r="G30" s="12">
        <v>1366182.050376073</v>
      </c>
      <c r="H30" s="12">
        <v>1703332.932266695</v>
      </c>
      <c r="I30" s="12">
        <v>2081238.966882459</v>
      </c>
      <c r="J30" s="12">
        <v>2320737.435500994</v>
      </c>
      <c r="K30" s="12">
        <v>2505267.358499074</v>
      </c>
      <c r="L30" s="12">
        <v>744149.96</v>
      </c>
      <c r="M30" s="12">
        <v>886033.3664016717</v>
      </c>
      <c r="N30" s="12">
        <v>1016669.5364637743</v>
      </c>
      <c r="O30" s="12">
        <v>1229261.7620852115</v>
      </c>
      <c r="P30" s="12">
        <v>1101430.414434447</v>
      </c>
      <c r="Q30" s="12">
        <v>1319356.1798397258</v>
      </c>
      <c r="R30" s="12">
        <v>1530196.9262015168</v>
      </c>
      <c r="S30" s="12">
        <v>1555424.7320770212</v>
      </c>
      <c r="T30" s="12">
        <v>1609924.890722828</v>
      </c>
      <c r="U30" s="13">
        <v>24</v>
      </c>
      <c r="V30" s="14" t="s">
        <v>86</v>
      </c>
    </row>
    <row r="31" spans="1:22" s="4" customFormat="1" ht="22.5" customHeight="1">
      <c r="A31" s="13">
        <v>25</v>
      </c>
      <c r="B31" s="11" t="s">
        <v>79</v>
      </c>
      <c r="C31" s="12">
        <v>1050702.797417102</v>
      </c>
      <c r="D31" s="12">
        <v>1235150.9547303251</v>
      </c>
      <c r="E31" s="12">
        <v>1485908.8588756418</v>
      </c>
      <c r="F31" s="12">
        <v>1836331.7756646273</v>
      </c>
      <c r="G31" s="12">
        <v>1802620.050376073</v>
      </c>
      <c r="H31" s="12">
        <v>2182338.216622853</v>
      </c>
      <c r="I31" s="12">
        <v>2621742.13943126</v>
      </c>
      <c r="J31" s="12">
        <v>2824459.054842678</v>
      </c>
      <c r="K31" s="12">
        <v>3043474.019461996</v>
      </c>
      <c r="L31" s="16"/>
      <c r="M31" s="16"/>
      <c r="N31" s="16"/>
      <c r="O31" s="16"/>
      <c r="P31" s="16"/>
      <c r="Q31" s="16"/>
      <c r="R31" s="16"/>
      <c r="S31" s="16"/>
      <c r="T31" s="16"/>
      <c r="U31" s="13">
        <v>25</v>
      </c>
      <c r="V31" s="14" t="s">
        <v>25</v>
      </c>
    </row>
    <row r="32" spans="1:22" s="4" customFormat="1" ht="22.5" customHeight="1">
      <c r="A32" s="13">
        <v>26</v>
      </c>
      <c r="B32" s="11" t="s">
        <v>80</v>
      </c>
      <c r="C32" s="12">
        <v>730811.7974171019</v>
      </c>
      <c r="D32" s="12">
        <v>871429.9547303251</v>
      </c>
      <c r="E32" s="12">
        <v>1067179.8588756418</v>
      </c>
      <c r="F32" s="12">
        <v>1351636.7756646273</v>
      </c>
      <c r="G32" s="12">
        <v>1237422.050376073</v>
      </c>
      <c r="H32" s="12">
        <v>1522538.932266695</v>
      </c>
      <c r="I32" s="12">
        <v>1861523.966882459</v>
      </c>
      <c r="J32" s="12">
        <v>1944563.4355009939</v>
      </c>
      <c r="K32" s="12">
        <v>2027342.358499074</v>
      </c>
      <c r="L32" s="16"/>
      <c r="M32" s="16"/>
      <c r="N32" s="16"/>
      <c r="O32" s="16"/>
      <c r="P32" s="16"/>
      <c r="Q32" s="16"/>
      <c r="R32" s="16"/>
      <c r="S32" s="16"/>
      <c r="T32" s="16"/>
      <c r="U32" s="13">
        <v>26</v>
      </c>
      <c r="V32" s="14" t="s">
        <v>26</v>
      </c>
    </row>
    <row r="33" spans="1:22" s="4" customFormat="1" ht="22.5" customHeight="1">
      <c r="A33" s="13"/>
      <c r="B33" s="32"/>
      <c r="C33" s="44" t="s">
        <v>15</v>
      </c>
      <c r="D33" s="44"/>
      <c r="E33" s="44"/>
      <c r="F33" s="44"/>
      <c r="G33" s="44"/>
      <c r="H33" s="44"/>
      <c r="I33" s="44"/>
      <c r="J33" s="35"/>
      <c r="K33" s="35"/>
      <c r="L33" s="45" t="s">
        <v>13</v>
      </c>
      <c r="M33" s="45"/>
      <c r="N33" s="45"/>
      <c r="O33" s="45"/>
      <c r="P33" s="45"/>
      <c r="Q33" s="45"/>
      <c r="R33" s="33"/>
      <c r="S33" s="33"/>
      <c r="T33" s="33"/>
      <c r="U33" s="13"/>
      <c r="V33" s="16"/>
    </row>
    <row r="34" spans="1:22" s="4" customFormat="1" ht="22.5" customHeight="1">
      <c r="A34" s="13">
        <v>27</v>
      </c>
      <c r="B34" s="11" t="s">
        <v>69</v>
      </c>
      <c r="C34" s="12">
        <f aca="true" t="shared" si="11" ref="C34:P34">C19/C46*10</f>
        <v>27080.70707070707</v>
      </c>
      <c r="D34" s="12">
        <f t="shared" si="11"/>
        <v>30419.41041840786</v>
      </c>
      <c r="E34" s="12">
        <f t="shared" si="11"/>
        <v>34937.98508634996</v>
      </c>
      <c r="F34" s="12">
        <f t="shared" si="11"/>
        <v>40084.12625373794</v>
      </c>
      <c r="G34" s="12">
        <f t="shared" si="11"/>
        <v>45672.8258006383</v>
      </c>
      <c r="H34" s="12">
        <f>H19/H46*10</f>
        <v>51888.05982905983</v>
      </c>
      <c r="I34" s="12">
        <f>I19/I46*10</f>
        <v>60430.45955979086</v>
      </c>
      <c r="J34" s="12">
        <f>J19/J46*10</f>
        <v>69175.21540417589</v>
      </c>
      <c r="K34" s="12">
        <f>K19/K46*10</f>
        <v>76188.25320803572</v>
      </c>
      <c r="L34" s="12">
        <f t="shared" si="11"/>
        <v>27080.70707070707</v>
      </c>
      <c r="M34" s="12">
        <f t="shared" si="11"/>
        <v>29187.856005906026</v>
      </c>
      <c r="N34" s="12">
        <f t="shared" si="11"/>
        <v>31504.8907343135</v>
      </c>
      <c r="O34" s="12">
        <f t="shared" si="11"/>
        <v>34090.133392057935</v>
      </c>
      <c r="P34" s="12">
        <f t="shared" si="11"/>
        <v>35817.088257870135</v>
      </c>
      <c r="Q34" s="12">
        <f>Q19/Q46*10</f>
        <v>38361.653955410715</v>
      </c>
      <c r="R34" s="12">
        <f>R19/R46*10</f>
        <v>41010.841774634166</v>
      </c>
      <c r="S34" s="12">
        <f>S19/S46*10</f>
        <v>43270.904016041786</v>
      </c>
      <c r="T34" s="12">
        <f>T19/T46*10</f>
        <v>44508.29299702692</v>
      </c>
      <c r="U34" s="13">
        <v>27</v>
      </c>
      <c r="V34" s="14" t="s">
        <v>68</v>
      </c>
    </row>
    <row r="35" spans="1:22" s="4" customFormat="1" ht="22.5" customHeight="1">
      <c r="A35" s="10">
        <v>28</v>
      </c>
      <c r="B35" s="11" t="s">
        <v>87</v>
      </c>
      <c r="C35" s="12">
        <f aca="true" t="shared" si="12" ref="C35:P35">C7/C46*10</f>
        <v>27286.17079889807</v>
      </c>
      <c r="D35" s="12">
        <f t="shared" si="12"/>
        <v>30655.54061732287</v>
      </c>
      <c r="E35" s="12">
        <f t="shared" si="12"/>
        <v>35234.18829490611</v>
      </c>
      <c r="F35" s="12">
        <f t="shared" si="12"/>
        <v>40264.372299432136</v>
      </c>
      <c r="G35" s="12">
        <f t="shared" si="12"/>
        <v>45958.12042802131</v>
      </c>
      <c r="H35" s="12">
        <f>H7/H46*10</f>
        <v>52212.846153846156</v>
      </c>
      <c r="I35" s="12">
        <f>I7/I46*10</f>
        <v>61120.23190380435</v>
      </c>
      <c r="J35" s="12">
        <f>J7/J46*10</f>
        <v>69814.4000963556</v>
      </c>
      <c r="K35" s="12">
        <f>K7/K46*10</f>
        <v>77147.71089086235</v>
      </c>
      <c r="L35" s="12">
        <f t="shared" si="12"/>
        <v>27286.17079889807</v>
      </c>
      <c r="M35" s="12">
        <f t="shared" si="12"/>
        <v>29412.95629085837</v>
      </c>
      <c r="N35" s="12">
        <f t="shared" si="12"/>
        <v>31767.948645997465</v>
      </c>
      <c r="O35" s="12">
        <f t="shared" si="12"/>
        <v>34241.09322932276</v>
      </c>
      <c r="P35" s="12">
        <f t="shared" si="12"/>
        <v>36037.05327512766</v>
      </c>
      <c r="Q35" s="12">
        <f>Q7/Q46*10</f>
        <v>38598.89743589744</v>
      </c>
      <c r="R35" s="12">
        <f>R7/R46*10</f>
        <v>41471.61154351424</v>
      </c>
      <c r="S35" s="12">
        <f>S7/S46*10</f>
        <v>43656.652170646325</v>
      </c>
      <c r="T35" s="12">
        <f>T7/T46*10</f>
        <v>45046.10559950821</v>
      </c>
      <c r="U35" s="10">
        <v>28</v>
      </c>
      <c r="V35" s="14" t="s">
        <v>70</v>
      </c>
    </row>
    <row r="36" spans="2:22" s="4" customFormat="1" ht="22.5" customHeight="1">
      <c r="B36" s="19"/>
      <c r="C36" s="44" t="s">
        <v>16</v>
      </c>
      <c r="D36" s="44"/>
      <c r="E36" s="44"/>
      <c r="F36" s="44"/>
      <c r="G36" s="44"/>
      <c r="H36" s="44"/>
      <c r="I36" s="44"/>
      <c r="J36" s="35"/>
      <c r="K36" s="35"/>
      <c r="L36" s="45" t="s">
        <v>12</v>
      </c>
      <c r="M36" s="45"/>
      <c r="N36" s="45"/>
      <c r="O36" s="45"/>
      <c r="P36" s="45"/>
      <c r="Q36" s="45"/>
      <c r="R36" s="33"/>
      <c r="S36" s="33"/>
      <c r="T36" s="33"/>
      <c r="V36" s="16"/>
    </row>
    <row r="37" spans="1:22" s="4" customFormat="1" ht="22.5" customHeight="1">
      <c r="A37" s="10">
        <v>29</v>
      </c>
      <c r="B37" s="11" t="s">
        <v>41</v>
      </c>
      <c r="C37" s="20">
        <f aca="true" t="shared" si="13" ref="C37:G38">C31/C16*100</f>
        <v>32.40700391051601</v>
      </c>
      <c r="D37" s="20">
        <f t="shared" si="13"/>
        <v>33.44239430715519</v>
      </c>
      <c r="E37" s="20">
        <f t="shared" si="13"/>
        <v>34.59861709370604</v>
      </c>
      <c r="F37" s="20">
        <f t="shared" si="13"/>
        <v>36.82171235838849</v>
      </c>
      <c r="G37" s="20">
        <f t="shared" si="13"/>
        <v>32.017759289599525</v>
      </c>
      <c r="H37" s="20">
        <f aca="true" t="shared" si="14" ref="H37:J38">H31/H16*100</f>
        <v>33.68935627059588</v>
      </c>
      <c r="I37" s="20">
        <f t="shared" si="14"/>
        <v>33.68067283895117</v>
      </c>
      <c r="J37" s="20">
        <f t="shared" si="14"/>
        <v>31.34901486228621</v>
      </c>
      <c r="K37" s="20">
        <f>K31/K16*100</f>
        <v>30.09383299491839</v>
      </c>
      <c r="L37" s="16"/>
      <c r="M37" s="16"/>
      <c r="N37" s="16"/>
      <c r="O37" s="16"/>
      <c r="P37" s="16"/>
      <c r="Q37" s="16"/>
      <c r="R37" s="16"/>
      <c r="S37" s="16"/>
      <c r="T37" s="16"/>
      <c r="U37" s="10">
        <v>29</v>
      </c>
      <c r="V37" s="14" t="s">
        <v>27</v>
      </c>
    </row>
    <row r="38" spans="1:22" s="4" customFormat="1" ht="22.5" customHeight="1">
      <c r="A38" s="10">
        <v>30</v>
      </c>
      <c r="B38" s="11" t="s">
        <v>42</v>
      </c>
      <c r="C38" s="20">
        <f t="shared" si="13"/>
        <v>25.007949888721047</v>
      </c>
      <c r="D38" s="20">
        <f t="shared" si="13"/>
        <v>26.17183334929537</v>
      </c>
      <c r="E38" s="20">
        <f t="shared" si="13"/>
        <v>27.533182403917106</v>
      </c>
      <c r="F38" s="20">
        <f t="shared" si="13"/>
        <v>30.02040220834921</v>
      </c>
      <c r="G38" s="20">
        <f t="shared" si="13"/>
        <v>24.431488190971365</v>
      </c>
      <c r="H38" s="20">
        <f t="shared" si="14"/>
        <v>26.169331971078254</v>
      </c>
      <c r="I38" s="20">
        <f t="shared" si="14"/>
        <v>26.502725956364337</v>
      </c>
      <c r="J38" s="20">
        <f t="shared" si="14"/>
        <v>23.91888077159612</v>
      </c>
      <c r="K38" s="20">
        <f>K32/K17*100</f>
        <v>22.285469248923185</v>
      </c>
      <c r="L38" s="16"/>
      <c r="M38" s="16"/>
      <c r="N38" s="16"/>
      <c r="O38" s="16"/>
      <c r="P38" s="16"/>
      <c r="Q38" s="16"/>
      <c r="R38" s="16"/>
      <c r="S38" s="16"/>
      <c r="T38" s="16"/>
      <c r="U38" s="10">
        <v>30</v>
      </c>
      <c r="V38" s="14" t="s">
        <v>28</v>
      </c>
    </row>
    <row r="39" spans="1:22" s="4" customFormat="1" ht="22.5" customHeight="1">
      <c r="A39" s="10">
        <v>31</v>
      </c>
      <c r="B39" s="11" t="s">
        <v>3</v>
      </c>
      <c r="C39" s="20">
        <f aca="true" t="shared" si="15" ref="C39:P39">C29/C16*100</f>
        <v>32.81839009814303</v>
      </c>
      <c r="D39" s="20">
        <f t="shared" si="15"/>
        <v>34.65004516761841</v>
      </c>
      <c r="E39" s="20">
        <f t="shared" si="15"/>
        <v>35.65861982211409</v>
      </c>
      <c r="F39" s="20">
        <f t="shared" si="15"/>
        <v>38.11364824856406</v>
      </c>
      <c r="G39" s="20">
        <f t="shared" si="15"/>
        <v>34.304767406073516</v>
      </c>
      <c r="H39" s="20">
        <f aca="true" t="shared" si="16" ref="H39:J40">H29/H16*100</f>
        <v>36.48032305621705</v>
      </c>
      <c r="I39" s="20">
        <f t="shared" si="16"/>
        <v>36.50328034161559</v>
      </c>
      <c r="J39" s="20">
        <f t="shared" si="16"/>
        <v>35.524215878773425</v>
      </c>
      <c r="K39" s="20">
        <f>K29/K16*100</f>
        <v>34.81954941047657</v>
      </c>
      <c r="L39" s="20">
        <f t="shared" si="15"/>
        <v>32.81839511271482</v>
      </c>
      <c r="M39" s="20">
        <f t="shared" si="15"/>
        <v>34.909460888145205</v>
      </c>
      <c r="N39" s="20">
        <f t="shared" si="15"/>
        <v>36.22297764802349</v>
      </c>
      <c r="O39" s="20">
        <f t="shared" si="15"/>
        <v>38.97699977147667</v>
      </c>
      <c r="P39" s="20">
        <f t="shared" si="15"/>
        <v>35.55726862549618</v>
      </c>
      <c r="Q39" s="20">
        <f aca="true" t="shared" si="17" ref="Q39:S40">Q29/Q16*100</f>
        <v>38.43292496495171</v>
      </c>
      <c r="R39" s="20">
        <f t="shared" si="17"/>
        <v>39.76416859505471</v>
      </c>
      <c r="S39" s="20">
        <f t="shared" si="17"/>
        <v>38.758024349714084</v>
      </c>
      <c r="T39" s="20">
        <f>T29/T16*100</f>
        <v>38.94688914273033</v>
      </c>
      <c r="U39" s="10">
        <v>31</v>
      </c>
      <c r="V39" s="14" t="s">
        <v>88</v>
      </c>
    </row>
    <row r="40" spans="1:22" s="4" customFormat="1" ht="22.5" customHeight="1">
      <c r="A40" s="10">
        <v>32</v>
      </c>
      <c r="B40" s="11" t="s">
        <v>4</v>
      </c>
      <c r="C40" s="20">
        <f aca="true" t="shared" si="18" ref="C40:P40">C30/C17*100</f>
        <v>25.464368404123572</v>
      </c>
      <c r="D40" s="20">
        <f t="shared" si="18"/>
        <v>27.511404334366535</v>
      </c>
      <c r="E40" s="20">
        <f t="shared" si="18"/>
        <v>28.707699131656423</v>
      </c>
      <c r="F40" s="20">
        <f t="shared" si="18"/>
        <v>31.451418698214134</v>
      </c>
      <c r="G40" s="20">
        <f t="shared" si="18"/>
        <v>26.97370765321015</v>
      </c>
      <c r="H40" s="20">
        <f t="shared" si="16"/>
        <v>29.27681126379848</v>
      </c>
      <c r="I40" s="20">
        <f t="shared" si="16"/>
        <v>29.630833107869126</v>
      </c>
      <c r="J40" s="20">
        <f t="shared" si="16"/>
        <v>28.54596615801667</v>
      </c>
      <c r="K40" s="20">
        <f>K30/K17*100</f>
        <v>27.539038211334066</v>
      </c>
      <c r="L40" s="20">
        <f t="shared" si="18"/>
        <v>25.46437396761472</v>
      </c>
      <c r="M40" s="20">
        <f t="shared" si="18"/>
        <v>27.75488344651547</v>
      </c>
      <c r="N40" s="20">
        <f t="shared" si="18"/>
        <v>29.166123091235985</v>
      </c>
      <c r="O40" s="20">
        <f t="shared" si="18"/>
        <v>32.15169424990069</v>
      </c>
      <c r="P40" s="20">
        <f t="shared" si="18"/>
        <v>27.902353628512504</v>
      </c>
      <c r="Q40" s="20">
        <f t="shared" si="17"/>
        <v>30.905938149041056</v>
      </c>
      <c r="R40" s="20">
        <f t="shared" si="17"/>
        <v>32.473880024687006</v>
      </c>
      <c r="S40" s="20">
        <f t="shared" si="17"/>
        <v>31.076077807034792</v>
      </c>
      <c r="T40" s="20">
        <f>T30/T17*100</f>
        <v>30.88902922203218</v>
      </c>
      <c r="U40" s="10">
        <v>32</v>
      </c>
      <c r="V40" s="14" t="s">
        <v>89</v>
      </c>
    </row>
    <row r="41" spans="1:22" s="4" customFormat="1" ht="22.5" customHeight="1">
      <c r="A41" s="16"/>
      <c r="C41" s="48" t="s">
        <v>46</v>
      </c>
      <c r="D41" s="48"/>
      <c r="E41" s="48"/>
      <c r="F41" s="48"/>
      <c r="G41" s="48"/>
      <c r="H41" s="48"/>
      <c r="I41" s="48"/>
      <c r="J41" s="36"/>
      <c r="K41" s="36"/>
      <c r="L41" s="45" t="s">
        <v>82</v>
      </c>
      <c r="M41" s="45"/>
      <c r="N41" s="45"/>
      <c r="O41" s="45"/>
      <c r="P41" s="45"/>
      <c r="Q41" s="33"/>
      <c r="R41" s="33"/>
      <c r="S41" s="33"/>
      <c r="T41" s="33"/>
      <c r="U41" s="16"/>
      <c r="V41" s="16"/>
    </row>
    <row r="42" spans="1:22" s="4" customFormat="1" ht="22.5" customHeight="1">
      <c r="A42" s="10">
        <v>33</v>
      </c>
      <c r="B42" s="11" t="s">
        <v>9</v>
      </c>
      <c r="C42" s="7"/>
      <c r="D42" s="7">
        <f aca="true" t="shared" si="19" ref="D42:K42">D7/C7*100-100</f>
        <v>14.102098907336895</v>
      </c>
      <c r="E42" s="7">
        <f t="shared" si="19"/>
        <v>16.598515585789812</v>
      </c>
      <c r="F42" s="7">
        <f t="shared" si="19"/>
        <v>15.906039766711814</v>
      </c>
      <c r="G42" s="7">
        <f t="shared" si="19"/>
        <v>15.745701800246167</v>
      </c>
      <c r="H42" s="7">
        <f t="shared" si="19"/>
        <v>15.18479709631859</v>
      </c>
      <c r="I42" s="7">
        <f t="shared" si="19"/>
        <v>18.660576273533835</v>
      </c>
      <c r="J42" s="7">
        <f t="shared" si="19"/>
        <v>15.76567165073402</v>
      </c>
      <c r="K42" s="7">
        <f t="shared" si="19"/>
        <v>11.883010667567873</v>
      </c>
      <c r="L42" s="8"/>
      <c r="M42" s="8">
        <f aca="true" t="shared" si="20" ref="M42:T42">M7/L7*100-100</f>
        <v>9.47711181319832</v>
      </c>
      <c r="N42" s="8">
        <f t="shared" si="20"/>
        <v>9.569132804200706</v>
      </c>
      <c r="O42" s="8">
        <f t="shared" si="20"/>
        <v>9.322072226917015</v>
      </c>
      <c r="P42" s="8">
        <f t="shared" si="20"/>
        <v>6.724762356943458</v>
      </c>
      <c r="Q42" s="8">
        <f t="shared" si="20"/>
        <v>8.593962514113812</v>
      </c>
      <c r="R42" s="8">
        <f t="shared" si="20"/>
        <v>8.911775945524099</v>
      </c>
      <c r="S42" s="8">
        <f t="shared" si="20"/>
        <v>6.688914219303442</v>
      </c>
      <c r="T42" s="8">
        <f t="shared" si="20"/>
        <v>4.470321824477907</v>
      </c>
      <c r="U42" s="10">
        <v>33</v>
      </c>
      <c r="V42" s="14" t="s">
        <v>18</v>
      </c>
    </row>
    <row r="43" spans="1:22" s="4" customFormat="1" ht="22.5" customHeight="1">
      <c r="A43" s="10">
        <v>34</v>
      </c>
      <c r="B43" s="11" t="s">
        <v>55</v>
      </c>
      <c r="C43" s="26"/>
      <c r="D43" s="26">
        <f aca="true" t="shared" si="21" ref="D43:K43">D19/C19*100-100</f>
        <v>14.082240050263309</v>
      </c>
      <c r="E43" s="26">
        <f t="shared" si="21"/>
        <v>16.51579228905102</v>
      </c>
      <c r="F43" s="26">
        <f t="shared" si="21"/>
        <v>16.365428048593827</v>
      </c>
      <c r="G43" s="26">
        <f t="shared" si="21"/>
        <v>15.544428237285473</v>
      </c>
      <c r="H43" s="26">
        <f t="shared" si="21"/>
        <v>15.183322717655528</v>
      </c>
      <c r="I43" s="26">
        <f t="shared" si="21"/>
        <v>18.05579011542757</v>
      </c>
      <c r="J43" s="26">
        <f t="shared" si="21"/>
        <v>16.01506877734724</v>
      </c>
      <c r="K43" s="26">
        <f t="shared" si="21"/>
        <v>11.512513995334956</v>
      </c>
      <c r="L43" s="8"/>
      <c r="M43" s="8">
        <f aca="true" t="shared" si="22" ref="M43:T43">M19/L19*100-100</f>
        <v>9.463528372768891</v>
      </c>
      <c r="N43" s="8">
        <f t="shared" si="22"/>
        <v>9.499847067943335</v>
      </c>
      <c r="O43" s="8">
        <f t="shared" si="22"/>
        <v>9.748887857311843</v>
      </c>
      <c r="P43" s="8">
        <f t="shared" si="22"/>
        <v>6.543049534083551</v>
      </c>
      <c r="Q43" s="8">
        <f t="shared" si="22"/>
        <v>8.589316436313382</v>
      </c>
      <c r="R43" s="8">
        <f t="shared" si="22"/>
        <v>8.367782700983327</v>
      </c>
      <c r="S43" s="8">
        <f t="shared" si="22"/>
        <v>6.9343080766050065</v>
      </c>
      <c r="T43" s="8">
        <f t="shared" si="22"/>
        <v>4.143238906066358</v>
      </c>
      <c r="U43" s="10">
        <v>34</v>
      </c>
      <c r="V43" s="9" t="s">
        <v>71</v>
      </c>
    </row>
    <row r="44" spans="1:22" s="4" customFormat="1" ht="22.5" customHeight="1">
      <c r="A44" s="10">
        <v>35</v>
      </c>
      <c r="B44" s="11" t="s">
        <v>6</v>
      </c>
      <c r="C44" s="26"/>
      <c r="D44" s="26">
        <f aca="true" t="shared" si="23" ref="D44:K44">D16/C16*100-100</f>
        <v>13.91519770242786</v>
      </c>
      <c r="E44" s="26">
        <f t="shared" si="23"/>
        <v>16.281535049252497</v>
      </c>
      <c r="F44" s="26">
        <f t="shared" si="23"/>
        <v>16.121793966945503</v>
      </c>
      <c r="G44" s="26">
        <f t="shared" si="23"/>
        <v>12.892760817568188</v>
      </c>
      <c r="H44" s="26">
        <f t="shared" si="23"/>
        <v>15.057804645187716</v>
      </c>
      <c r="I44" s="26">
        <f t="shared" si="23"/>
        <v>20.16552007009753</v>
      </c>
      <c r="J44" s="26">
        <f t="shared" si="23"/>
        <v>15.744981490108145</v>
      </c>
      <c r="K44" s="26">
        <f t="shared" si="23"/>
        <v>12.248541487913101</v>
      </c>
      <c r="L44" s="8"/>
      <c r="M44" s="8">
        <f aca="true" t="shared" si="24" ref="M44:T44">M16/L16*100-100</f>
        <v>9.284872312948849</v>
      </c>
      <c r="N44" s="8">
        <f t="shared" si="24"/>
        <v>9.263964758936538</v>
      </c>
      <c r="O44" s="8">
        <f t="shared" si="24"/>
        <v>9.801360336715064</v>
      </c>
      <c r="P44" s="8">
        <f t="shared" si="24"/>
        <v>3.8909570624958008</v>
      </c>
      <c r="Q44" s="8">
        <f t="shared" si="24"/>
        <v>8.479786621622367</v>
      </c>
      <c r="R44" s="8">
        <f t="shared" si="24"/>
        <v>10.259962989024501</v>
      </c>
      <c r="S44" s="8">
        <f t="shared" si="24"/>
        <v>6.638353450190621</v>
      </c>
      <c r="T44" s="8">
        <f t="shared" si="24"/>
        <v>4.736288155156856</v>
      </c>
      <c r="U44" s="10">
        <v>35</v>
      </c>
      <c r="V44" s="14" t="s">
        <v>20</v>
      </c>
    </row>
    <row r="45" spans="1:22" s="4" customFormat="1" ht="22.5" customHeight="1">
      <c r="A45" s="16"/>
      <c r="B45" s="21"/>
      <c r="C45" s="44" t="s">
        <v>17</v>
      </c>
      <c r="D45" s="44"/>
      <c r="E45" s="44"/>
      <c r="F45" s="44"/>
      <c r="G45" s="44"/>
      <c r="H45" s="44"/>
      <c r="I45" s="44"/>
      <c r="J45" s="35"/>
      <c r="K45" s="35"/>
      <c r="L45" s="45" t="s">
        <v>14</v>
      </c>
      <c r="M45" s="45"/>
      <c r="N45" s="45"/>
      <c r="O45" s="45"/>
      <c r="P45" s="45"/>
      <c r="Q45" s="45"/>
      <c r="R45" s="33"/>
      <c r="S45" s="33"/>
      <c r="T45" s="33"/>
      <c r="U45" s="16"/>
      <c r="V45" s="16"/>
    </row>
    <row r="46" spans="1:22" s="4" customFormat="1" ht="22.5" customHeight="1">
      <c r="A46" s="22">
        <v>36</v>
      </c>
      <c r="B46" s="23" t="s">
        <v>43</v>
      </c>
      <c r="C46" s="24">
        <v>1089</v>
      </c>
      <c r="D46" s="24">
        <v>1106</v>
      </c>
      <c r="E46" s="24">
        <v>1122</v>
      </c>
      <c r="F46" s="24">
        <v>1138</v>
      </c>
      <c r="G46" s="24">
        <v>1154</v>
      </c>
      <c r="H46" s="24">
        <v>1170</v>
      </c>
      <c r="I46" s="24">
        <v>1186</v>
      </c>
      <c r="J46" s="24">
        <v>1202</v>
      </c>
      <c r="K46" s="24">
        <v>1217</v>
      </c>
      <c r="L46" s="24">
        <v>1089</v>
      </c>
      <c r="M46" s="24">
        <v>1106</v>
      </c>
      <c r="N46" s="24">
        <v>1122</v>
      </c>
      <c r="O46" s="24">
        <v>1138</v>
      </c>
      <c r="P46" s="24">
        <v>1154</v>
      </c>
      <c r="Q46" s="24">
        <v>1170</v>
      </c>
      <c r="R46" s="24">
        <v>1186</v>
      </c>
      <c r="S46" s="24">
        <v>1202</v>
      </c>
      <c r="T46" s="24">
        <v>1217</v>
      </c>
      <c r="U46" s="22">
        <v>36</v>
      </c>
      <c r="V46" s="25" t="s">
        <v>29</v>
      </c>
    </row>
    <row r="47" spans="1:26" s="4" customFormat="1" ht="18.75" customHeight="1">
      <c r="A47" s="19"/>
      <c r="B47" s="31" t="s">
        <v>73</v>
      </c>
      <c r="C47" s="19"/>
      <c r="D47" s="19"/>
      <c r="E47" s="19"/>
      <c r="F47" s="19"/>
      <c r="G47" s="19"/>
      <c r="H47" s="19"/>
      <c r="I47" s="19"/>
      <c r="J47" s="19"/>
      <c r="K47" s="19"/>
      <c r="L47" s="27"/>
      <c r="M47" s="27"/>
      <c r="N47" s="27"/>
      <c r="O47" s="27"/>
      <c r="P47" s="27"/>
      <c r="Q47" s="27"/>
      <c r="R47" s="27"/>
      <c r="S47" s="27"/>
      <c r="T47" s="27"/>
      <c r="U47" s="28" t="s">
        <v>74</v>
      </c>
      <c r="V47" s="27"/>
      <c r="W47" s="27"/>
      <c r="X47" s="27"/>
      <c r="Y47" s="27"/>
      <c r="Z47" s="27"/>
    </row>
    <row r="48" spans="1:26" s="4" customFormat="1" ht="18.75" customHeight="1">
      <c r="A48" s="19"/>
      <c r="B48" s="30" t="s">
        <v>31</v>
      </c>
      <c r="C48" s="19"/>
      <c r="D48" s="19"/>
      <c r="E48" s="19"/>
      <c r="F48" s="19"/>
      <c r="G48" s="19"/>
      <c r="H48" s="19"/>
      <c r="I48" s="19"/>
      <c r="J48" s="19"/>
      <c r="K48" s="19"/>
      <c r="L48" s="29"/>
      <c r="M48" s="29"/>
      <c r="N48" s="29"/>
      <c r="O48" s="29"/>
      <c r="P48" s="29"/>
      <c r="Q48" s="29"/>
      <c r="R48" s="29"/>
      <c r="S48" s="29"/>
      <c r="T48" s="29"/>
      <c r="U48" s="29" t="s">
        <v>44</v>
      </c>
      <c r="V48" s="29"/>
      <c r="W48" s="29"/>
      <c r="X48" s="29"/>
      <c r="Y48" s="29"/>
      <c r="Z48" s="29"/>
    </row>
    <row r="49" spans="1:22" s="4" customFormat="1" ht="22.5" customHeight="1">
      <c r="A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3:11" s="5" customFormat="1" ht="12">
      <c r="C50" s="34"/>
      <c r="D50" s="34"/>
      <c r="E50" s="34"/>
      <c r="F50" s="34"/>
      <c r="G50" s="34"/>
      <c r="H50" s="37"/>
      <c r="I50" s="37"/>
      <c r="J50" s="37"/>
      <c r="K50" s="37"/>
    </row>
    <row r="51" spans="3:11" s="5" customFormat="1" ht="12">
      <c r="C51" s="34"/>
      <c r="D51" s="34"/>
      <c r="E51" s="34"/>
      <c r="F51" s="34"/>
      <c r="G51" s="34"/>
      <c r="H51" s="34"/>
      <c r="I51" s="34"/>
      <c r="J51" s="34"/>
      <c r="K51" s="34"/>
    </row>
    <row r="52" s="5" customFormat="1" ht="12">
      <c r="C52" s="34"/>
    </row>
    <row r="53" s="5" customFormat="1" ht="12"/>
    <row r="54" s="5" customFormat="1" ht="12"/>
    <row r="55" s="5" customFormat="1" ht="12"/>
    <row r="56" s="5" customFormat="1" ht="12"/>
    <row r="57" s="5" customFormat="1" ht="12"/>
  </sheetData>
  <sheetProtection/>
  <mergeCells count="18">
    <mergeCell ref="A1:K1"/>
    <mergeCell ref="A2:K2"/>
    <mergeCell ref="A3:K3"/>
    <mergeCell ref="U6:V6"/>
    <mergeCell ref="U5:V5"/>
    <mergeCell ref="L1:V1"/>
    <mergeCell ref="L2:V2"/>
    <mergeCell ref="L3:V3"/>
    <mergeCell ref="C45:I45"/>
    <mergeCell ref="L45:Q45"/>
    <mergeCell ref="A5:B5"/>
    <mergeCell ref="A6:B6"/>
    <mergeCell ref="C36:I36"/>
    <mergeCell ref="L36:Q36"/>
    <mergeCell ref="L33:Q33"/>
    <mergeCell ref="C33:I33"/>
    <mergeCell ref="L41:P41"/>
    <mergeCell ref="C41:I41"/>
  </mergeCells>
  <printOptions horizontalCentered="1"/>
  <pageMargins left="0.75" right="0.75" top="1" bottom="1" header="0.5" footer="0.5"/>
  <pageSetup firstPageNumber="2" useFirstPageNumber="1" horizontalDpi="600" verticalDpi="600" orientation="portrait" pageOrder="overThenDown" paperSize="9" scale="55" r:id="rId1"/>
  <headerFooter alignWithMargins="0">
    <oddHeader>&amp;R&amp;"Arial Narrow,Bold"&amp;16&amp;P</oddHeader>
    <oddFooter>&amp;Lपूर्णांकन के कारण योग मिलान नहीं होना संभावित है। 
Totals may not tally due to rounding off.</oddFooter>
  </headerFooter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2014-05-23T08:36:28Z</cp:lastPrinted>
  <dcterms:created xsi:type="dcterms:W3CDTF">1997-12-24T07:05:39Z</dcterms:created>
  <dcterms:modified xsi:type="dcterms:W3CDTF">2014-06-16T11:40:31Z</dcterms:modified>
  <cp:category/>
  <cp:version/>
  <cp:contentType/>
  <cp:contentStatus/>
</cp:coreProperties>
</file>