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EnviStats 2018 Web PDF\Excel Files\"/>
    </mc:Choice>
  </mc:AlternateContent>
  <bookViews>
    <workbookView xWindow="0" yWindow="0" windowWidth="19200" windowHeight="11595" tabRatio="808" activeTab="12"/>
  </bookViews>
  <sheets>
    <sheet name="19" sheetId="41" r:id="rId1"/>
    <sheet name="20" sheetId="42" r:id="rId2"/>
    <sheet name="21" sheetId="43" r:id="rId3"/>
    <sheet name="22(a)" sheetId="44" r:id="rId4"/>
    <sheet name="22(b)" sheetId="45" r:id="rId5"/>
    <sheet name="23" sheetId="46" r:id="rId6"/>
    <sheet name="24" sheetId="47" r:id="rId7"/>
    <sheet name="25" sheetId="48" r:id="rId8"/>
    <sheet name="26" sheetId="34" r:id="rId9"/>
    <sheet name="27" sheetId="31" r:id="rId10"/>
    <sheet name="28" sheetId="20" r:id="rId11"/>
    <sheet name="29" sheetId="25" r:id="rId12"/>
    <sheet name="30" sheetId="16" r:id="rId13"/>
    <sheet name="31" sheetId="19" r:id="rId14"/>
    <sheet name="32(a)" sheetId="29" r:id="rId15"/>
    <sheet name="32(b)" sheetId="30" r:id="rId16"/>
  </sheets>
  <definedNames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_xlnm.Print_Area" localSheetId="0">'19'!$A$1:$AA$34</definedName>
    <definedName name="_xlnm.Print_Area" localSheetId="1">'20'!$A$1:$G$122</definedName>
    <definedName name="_xlnm.Print_Area" localSheetId="2">'21'!$A$1:$AA$36</definedName>
    <definedName name="_xlnm.Print_Area" localSheetId="3">'22(a)'!$A$1:$V$42</definedName>
    <definedName name="_xlnm.Print_Area" localSheetId="4">'22(b)'!$A$1:$N$40</definedName>
    <definedName name="_xlnm.Print_Area" localSheetId="5">'23'!$A$1:$F$38</definedName>
    <definedName name="_xlnm.Print_Area" localSheetId="6">'24'!$A$1:$BU$37</definedName>
    <definedName name="_xlnm.Print_Area" localSheetId="7">'25'!$A$1:$K$37</definedName>
    <definedName name="_xlnm.Print_Area" localSheetId="8">'26'!$A$1:$F$42</definedName>
    <definedName name="_xlnm.Print_Area" localSheetId="9">'27'!$A$1:$D$18</definedName>
    <definedName name="_xlnm.Print_Area" localSheetId="10">'28'!$A$1:$F$13</definedName>
    <definedName name="_xlnm.Print_Area" localSheetId="11">'29'!$A$1:$I$42</definedName>
    <definedName name="_xlnm.Print_Area" localSheetId="12">'30'!$A$1:$E$21</definedName>
    <definedName name="_xlnm.Print_Area" localSheetId="13">'31'!$A$1:$D$70</definedName>
    <definedName name="_xlnm.Print_Area" localSheetId="14">'32(a)'!$A$1:$F$30</definedName>
    <definedName name="_xlnm.Print_Area" localSheetId="15">'32(b)'!$A$1:$F$110</definedName>
    <definedName name="_xlnm.Print_Titles" localSheetId="1">'20'!$3:$3</definedName>
    <definedName name="_xlnm.Print_Titles" localSheetId="2">'21'!$A:$A,'21'!$3:$4</definedName>
    <definedName name="_xlnm.Print_Titles" localSheetId="3">'22(a)'!$A:$A</definedName>
    <definedName name="_xlnm.Print_Titles" localSheetId="6">'24'!$A:$C,'24'!$1:$4</definedName>
    <definedName name="_xlnm.Print_Titles" localSheetId="13">'31'!$1:$2</definedName>
    <definedName name="_xlnm.Print_Titles" localSheetId="15">'32(b)'!$2:$3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48" l="1"/>
  <c r="I5" i="48"/>
  <c r="J5" i="48"/>
  <c r="K5" i="48"/>
  <c r="F6" i="48"/>
  <c r="I6" i="48"/>
  <c r="J6" i="48"/>
  <c r="K6" i="48"/>
  <c r="F7" i="48"/>
  <c r="I7" i="48"/>
  <c r="J7" i="48"/>
  <c r="K7" i="48"/>
  <c r="F8" i="48"/>
  <c r="I8" i="48"/>
  <c r="J8" i="48"/>
  <c r="K8" i="48"/>
  <c r="F9" i="48"/>
  <c r="I9" i="48"/>
  <c r="J9" i="48"/>
  <c r="K9" i="48"/>
  <c r="F10" i="48"/>
  <c r="I10" i="48"/>
  <c r="J10" i="48"/>
  <c r="K10" i="48"/>
  <c r="F11" i="48"/>
  <c r="I11" i="48"/>
  <c r="J11" i="48"/>
  <c r="K11" i="48"/>
  <c r="F12" i="48"/>
  <c r="I12" i="48"/>
  <c r="J12" i="48"/>
  <c r="K12" i="48"/>
  <c r="F13" i="48"/>
  <c r="I13" i="48"/>
  <c r="J13" i="48"/>
  <c r="K13" i="48"/>
  <c r="F14" i="48"/>
  <c r="I14" i="48"/>
  <c r="J14" i="48"/>
  <c r="K14" i="48"/>
  <c r="F15" i="48"/>
  <c r="I15" i="48"/>
  <c r="J15" i="48"/>
  <c r="K15" i="48"/>
  <c r="F16" i="48"/>
  <c r="I16" i="48"/>
  <c r="J16" i="48"/>
  <c r="K16" i="48"/>
  <c r="F17" i="48"/>
  <c r="I17" i="48"/>
  <c r="J17" i="48"/>
  <c r="K17" i="48"/>
  <c r="F18" i="48"/>
  <c r="I18" i="48"/>
  <c r="J18" i="48"/>
  <c r="K18" i="48"/>
  <c r="F19" i="48"/>
  <c r="I19" i="48"/>
  <c r="J19" i="48"/>
  <c r="K19" i="48"/>
  <c r="F20" i="48"/>
  <c r="I20" i="48"/>
  <c r="J20" i="48"/>
  <c r="K20" i="48"/>
  <c r="F21" i="48"/>
  <c r="I21" i="48"/>
  <c r="J21" i="48"/>
  <c r="K21" i="48"/>
  <c r="F22" i="48"/>
  <c r="I22" i="48"/>
  <c r="J22" i="48"/>
  <c r="K22" i="48"/>
  <c r="F23" i="48"/>
  <c r="I23" i="48"/>
  <c r="J23" i="48"/>
  <c r="K23" i="48"/>
  <c r="F24" i="48"/>
  <c r="I24" i="48"/>
  <c r="J24" i="48"/>
  <c r="K24" i="48"/>
  <c r="F25" i="48"/>
  <c r="I25" i="48"/>
  <c r="J25" i="48"/>
  <c r="K25" i="48"/>
  <c r="F26" i="48"/>
  <c r="I26" i="48"/>
  <c r="J26" i="48"/>
  <c r="K26" i="48"/>
  <c r="F27" i="48"/>
  <c r="I27" i="48"/>
  <c r="J27" i="48"/>
  <c r="K27" i="48"/>
  <c r="F28" i="48"/>
  <c r="I28" i="48"/>
  <c r="J28" i="48"/>
  <c r="K28" i="48"/>
  <c r="F29" i="48"/>
  <c r="I29" i="48"/>
  <c r="J29" i="48"/>
  <c r="K29" i="48"/>
  <c r="F30" i="48"/>
  <c r="I30" i="48"/>
  <c r="J30" i="48"/>
  <c r="K30" i="48"/>
  <c r="F31" i="48"/>
  <c r="I31" i="48"/>
  <c r="J31" i="48"/>
  <c r="K31" i="48"/>
  <c r="F32" i="48"/>
  <c r="I32" i="48"/>
  <c r="J32" i="48"/>
  <c r="K32" i="48"/>
  <c r="F33" i="48"/>
  <c r="I33" i="48"/>
  <c r="J33" i="48"/>
  <c r="K33" i="48"/>
  <c r="F34" i="48"/>
  <c r="I34" i="48"/>
  <c r="J34" i="48"/>
  <c r="K34" i="48"/>
  <c r="B35" i="48"/>
  <c r="C35" i="48"/>
  <c r="D35" i="48"/>
  <c r="E35" i="48"/>
  <c r="F35" i="48" s="1"/>
  <c r="G35" i="48"/>
  <c r="H35" i="48"/>
  <c r="I35" i="48"/>
  <c r="BH5" i="47"/>
  <c r="BI5" i="47"/>
  <c r="BN5" i="47"/>
  <c r="BO5" i="47"/>
  <c r="BS5" i="47"/>
  <c r="BH6" i="47"/>
  <c r="BI6" i="47"/>
  <c r="BN6" i="47"/>
  <c r="BO6" i="47"/>
  <c r="BO9" i="47" s="1"/>
  <c r="BS6" i="47"/>
  <c r="BH7" i="47"/>
  <c r="BI7" i="47"/>
  <c r="BN7" i="47"/>
  <c r="BO7" i="47"/>
  <c r="BS7" i="47"/>
  <c r="BH8" i="47"/>
  <c r="BI8" i="47"/>
  <c r="BN8" i="47"/>
  <c r="BO8" i="47"/>
  <c r="BS8" i="47"/>
  <c r="D9" i="47"/>
  <c r="E9" i="47"/>
  <c r="F9" i="47"/>
  <c r="G9" i="47"/>
  <c r="H9" i="47"/>
  <c r="I9" i="47"/>
  <c r="J9" i="47"/>
  <c r="K9" i="47"/>
  <c r="L9" i="47"/>
  <c r="M9" i="47"/>
  <c r="N9" i="47"/>
  <c r="O9" i="47"/>
  <c r="P9" i="47"/>
  <c r="Q9" i="47"/>
  <c r="R9" i="47"/>
  <c r="S9" i="47"/>
  <c r="T9" i="47"/>
  <c r="U9" i="47"/>
  <c r="V9" i="47"/>
  <c r="W9" i="47"/>
  <c r="X9" i="47"/>
  <c r="Y9" i="47"/>
  <c r="Z9" i="47"/>
  <c r="AA9" i="47"/>
  <c r="AB9" i="47"/>
  <c r="AC9" i="47"/>
  <c r="AD9" i="47"/>
  <c r="AE9" i="47"/>
  <c r="AF9" i="47"/>
  <c r="AG9" i="47"/>
  <c r="AH9" i="47"/>
  <c r="AI9" i="47"/>
  <c r="AJ9" i="47"/>
  <c r="AK9" i="47"/>
  <c r="AL9" i="47"/>
  <c r="AM9" i="47"/>
  <c r="AN9" i="47"/>
  <c r="AO9" i="47"/>
  <c r="AP9" i="47"/>
  <c r="AQ9" i="47"/>
  <c r="AR9" i="47"/>
  <c r="AS9" i="47"/>
  <c r="AT9" i="47"/>
  <c r="AU9" i="47"/>
  <c r="AV9" i="47"/>
  <c r="AW9" i="47"/>
  <c r="AX9" i="47"/>
  <c r="AY9" i="47"/>
  <c r="AZ9" i="47"/>
  <c r="BA9" i="47"/>
  <c r="BB9" i="47"/>
  <c r="BC9" i="47"/>
  <c r="BD9" i="47"/>
  <c r="BE9" i="47"/>
  <c r="BF9" i="47"/>
  <c r="BG9" i="47"/>
  <c r="BH9" i="47"/>
  <c r="BJ9" i="47"/>
  <c r="BK9" i="47"/>
  <c r="BL9" i="47"/>
  <c r="BM9" i="47"/>
  <c r="BN9" i="47"/>
  <c r="BP9" i="47"/>
  <c r="BQ9" i="47"/>
  <c r="BS9" i="47"/>
  <c r="BT9" i="47"/>
  <c r="BU9" i="47"/>
  <c r="BH10" i="47"/>
  <c r="BI10" i="47"/>
  <c r="BN10" i="47"/>
  <c r="BO10" i="47"/>
  <c r="BS10" i="47"/>
  <c r="BH11" i="47"/>
  <c r="BH16" i="47" s="1"/>
  <c r="BI11" i="47"/>
  <c r="BN11" i="47"/>
  <c r="BN16" i="47" s="1"/>
  <c r="BO11" i="47"/>
  <c r="BS11" i="47"/>
  <c r="BS16" i="47" s="1"/>
  <c r="BH12" i="47"/>
  <c r="BI12" i="47"/>
  <c r="BN12" i="47"/>
  <c r="BO12" i="47"/>
  <c r="BS12" i="47"/>
  <c r="BH13" i="47"/>
  <c r="BI13" i="47"/>
  <c r="BN13" i="47"/>
  <c r="BO13" i="47"/>
  <c r="BS13" i="47"/>
  <c r="BH14" i="47"/>
  <c r="BI14" i="47"/>
  <c r="BN14" i="47"/>
  <c r="BO14" i="47"/>
  <c r="BS14" i="47"/>
  <c r="BH15" i="47"/>
  <c r="BI15" i="47"/>
  <c r="BN15" i="47"/>
  <c r="BO15" i="47"/>
  <c r="BS15" i="47"/>
  <c r="D16" i="47"/>
  <c r="E16" i="47"/>
  <c r="F16" i="47"/>
  <c r="G16" i="47"/>
  <c r="H16" i="47"/>
  <c r="I16" i="47"/>
  <c r="J16" i="47"/>
  <c r="K16" i="47"/>
  <c r="L16" i="47"/>
  <c r="M16" i="47"/>
  <c r="N16" i="47"/>
  <c r="O16" i="47"/>
  <c r="P16" i="47"/>
  <c r="Q16" i="47"/>
  <c r="R16" i="47"/>
  <c r="S16" i="47"/>
  <c r="T16" i="47"/>
  <c r="U16" i="47"/>
  <c r="V16" i="47"/>
  <c r="W16" i="47"/>
  <c r="X16" i="47"/>
  <c r="Y16" i="47"/>
  <c r="Z16" i="47"/>
  <c r="AA16" i="47"/>
  <c r="AB16" i="47"/>
  <c r="AC16" i="47"/>
  <c r="AD16" i="47"/>
  <c r="AE16" i="47"/>
  <c r="AF16" i="47"/>
  <c r="AG16" i="47"/>
  <c r="AH16" i="47"/>
  <c r="AI16" i="47"/>
  <c r="AJ16" i="47"/>
  <c r="AK16" i="47"/>
  <c r="AL16" i="47"/>
  <c r="AM16" i="47"/>
  <c r="AN16" i="47"/>
  <c r="AO16" i="47"/>
  <c r="AP16" i="47"/>
  <c r="AQ16" i="47"/>
  <c r="AR16" i="47"/>
  <c r="AS16" i="47"/>
  <c r="AT16" i="47"/>
  <c r="AU16" i="47"/>
  <c r="AV16" i="47"/>
  <c r="AW16" i="47"/>
  <c r="AX16" i="47"/>
  <c r="AY16" i="47"/>
  <c r="AZ16" i="47"/>
  <c r="BA16" i="47"/>
  <c r="BB16" i="47"/>
  <c r="BC16" i="47"/>
  <c r="BD16" i="47"/>
  <c r="BE16" i="47"/>
  <c r="BF16" i="47"/>
  <c r="BG16" i="47"/>
  <c r="BI16" i="47"/>
  <c r="BJ16" i="47"/>
  <c r="BK16" i="47"/>
  <c r="BL16" i="47"/>
  <c r="BM16" i="47"/>
  <c r="BO16" i="47"/>
  <c r="BP16" i="47"/>
  <c r="BQ16" i="47"/>
  <c r="BT16" i="47"/>
  <c r="BU16" i="47"/>
  <c r="BH17" i="47"/>
  <c r="BH20" i="47" s="1"/>
  <c r="BI17" i="47"/>
  <c r="BO17" i="47"/>
  <c r="BS17" i="47"/>
  <c r="BS20" i="47" s="1"/>
  <c r="BH18" i="47"/>
  <c r="BI18" i="47"/>
  <c r="BN18" i="47"/>
  <c r="BO18" i="47"/>
  <c r="BS18" i="47"/>
  <c r="BH19" i="47"/>
  <c r="BI19" i="47"/>
  <c r="BN19" i="47"/>
  <c r="BO19" i="47"/>
  <c r="BS19" i="47"/>
  <c r="D20" i="47"/>
  <c r="E20" i="47"/>
  <c r="F20" i="47"/>
  <c r="G20" i="47"/>
  <c r="H20" i="47"/>
  <c r="I20" i="47"/>
  <c r="J20" i="47"/>
  <c r="K20" i="47"/>
  <c r="L20" i="47"/>
  <c r="M20" i="47"/>
  <c r="N20" i="47"/>
  <c r="O20" i="47"/>
  <c r="P20" i="47"/>
  <c r="Q20" i="47"/>
  <c r="R20" i="47"/>
  <c r="S20" i="47"/>
  <c r="T20" i="47"/>
  <c r="U20" i="47"/>
  <c r="V20" i="47"/>
  <c r="W20" i="47"/>
  <c r="X20" i="47"/>
  <c r="Y20" i="47"/>
  <c r="Z20" i="47"/>
  <c r="AA20" i="47"/>
  <c r="AB20" i="47"/>
  <c r="AC20" i="47"/>
  <c r="AD20" i="47"/>
  <c r="AE20" i="47"/>
  <c r="AF20" i="47"/>
  <c r="AG20" i="47"/>
  <c r="AH20" i="47"/>
  <c r="AI20" i="47"/>
  <c r="AJ20" i="47"/>
  <c r="AK20" i="47"/>
  <c r="AL20" i="47"/>
  <c r="AM20" i="47"/>
  <c r="AN20" i="47"/>
  <c r="AO20" i="47"/>
  <c r="AP20" i="47"/>
  <c r="AQ20" i="47"/>
  <c r="AR20" i="47"/>
  <c r="AS20" i="47"/>
  <c r="AT20" i="47"/>
  <c r="AU20" i="47"/>
  <c r="AV20" i="47"/>
  <c r="AW20" i="47"/>
  <c r="AX20" i="47"/>
  <c r="AY20" i="47"/>
  <c r="AZ20" i="47"/>
  <c r="BA20" i="47"/>
  <c r="BB20" i="47"/>
  <c r="BC20" i="47"/>
  <c r="BD20" i="47"/>
  <c r="BE20" i="47"/>
  <c r="BF20" i="47"/>
  <c r="BG20" i="47"/>
  <c r="BI20" i="47"/>
  <c r="BJ20" i="47"/>
  <c r="BK20" i="47"/>
  <c r="BL20" i="47"/>
  <c r="BM20" i="47"/>
  <c r="BO20" i="47"/>
  <c r="BP20" i="47"/>
  <c r="BQ20" i="47"/>
  <c r="BT20" i="47"/>
  <c r="BU20" i="47"/>
  <c r="BH21" i="47"/>
  <c r="BH26" i="47" s="1"/>
  <c r="BI21" i="47"/>
  <c r="BN21" i="47"/>
  <c r="BO21" i="47"/>
  <c r="BS21" i="47"/>
  <c r="BS26" i="47" s="1"/>
  <c r="BH22" i="47"/>
  <c r="BI22" i="47"/>
  <c r="BN22" i="47"/>
  <c r="BO22" i="47"/>
  <c r="BS22" i="47"/>
  <c r="BH23" i="47"/>
  <c r="BN23" i="47" s="1"/>
  <c r="BI23" i="47"/>
  <c r="BO23" i="47"/>
  <c r="BS23" i="47"/>
  <c r="BH24" i="47"/>
  <c r="BI24" i="47"/>
  <c r="BN24" i="47"/>
  <c r="BO24" i="47"/>
  <c r="BS24" i="47"/>
  <c r="BH25" i="47"/>
  <c r="BI25" i="47"/>
  <c r="BN25" i="47"/>
  <c r="BO25" i="47"/>
  <c r="BS25" i="47"/>
  <c r="D26" i="47"/>
  <c r="E26" i="47"/>
  <c r="F26" i="47"/>
  <c r="G26" i="47"/>
  <c r="H26" i="47"/>
  <c r="I26" i="47"/>
  <c r="J26" i="47"/>
  <c r="K26" i="47"/>
  <c r="L26" i="47"/>
  <c r="M26" i="47"/>
  <c r="N26" i="47"/>
  <c r="O26" i="47"/>
  <c r="P26" i="47"/>
  <c r="Q26" i="47"/>
  <c r="R26" i="47"/>
  <c r="S26" i="47"/>
  <c r="T26" i="47"/>
  <c r="U26" i="47"/>
  <c r="V26" i="47"/>
  <c r="W26" i="47"/>
  <c r="X26" i="47"/>
  <c r="Y26" i="47"/>
  <c r="Z26" i="47"/>
  <c r="AA26" i="47"/>
  <c r="AB26" i="47"/>
  <c r="AC26" i="47"/>
  <c r="AD26" i="47"/>
  <c r="AE26" i="47"/>
  <c r="AF26" i="47"/>
  <c r="AG26" i="47"/>
  <c r="AH26" i="47"/>
  <c r="AI26" i="47"/>
  <c r="AJ26" i="47"/>
  <c r="AK26" i="47"/>
  <c r="AL26" i="47"/>
  <c r="AM26" i="47"/>
  <c r="AN26" i="47"/>
  <c r="AO26" i="47"/>
  <c r="AP26" i="47"/>
  <c r="AQ26" i="47"/>
  <c r="AR26" i="47"/>
  <c r="AS26" i="47"/>
  <c r="AT26" i="47"/>
  <c r="AU26" i="47"/>
  <c r="AV26" i="47"/>
  <c r="AW26" i="47"/>
  <c r="AX26" i="47"/>
  <c r="AY26" i="47"/>
  <c r="AZ26" i="47"/>
  <c r="BA26" i="47"/>
  <c r="BB26" i="47"/>
  <c r="BC26" i="47"/>
  <c r="BD26" i="47"/>
  <c r="BE26" i="47"/>
  <c r="BF26" i="47"/>
  <c r="BG26" i="47"/>
  <c r="BI26" i="47"/>
  <c r="BJ26" i="47"/>
  <c r="BK26" i="47"/>
  <c r="BL26" i="47"/>
  <c r="BM26" i="47"/>
  <c r="BO26" i="47"/>
  <c r="BP26" i="47"/>
  <c r="BQ26" i="47"/>
  <c r="BT26" i="47"/>
  <c r="BU26" i="47"/>
  <c r="D28" i="47"/>
  <c r="D36" i="47" s="1"/>
  <c r="E28" i="47"/>
  <c r="F28" i="47"/>
  <c r="F36" i="47" s="1"/>
  <c r="G28" i="47"/>
  <c r="H28" i="47"/>
  <c r="H36" i="47" s="1"/>
  <c r="I28" i="47"/>
  <c r="J28" i="47"/>
  <c r="J36" i="47" s="1"/>
  <c r="K28" i="47"/>
  <c r="L28" i="47"/>
  <c r="L36" i="47" s="1"/>
  <c r="M28" i="47"/>
  <c r="N28" i="47"/>
  <c r="N36" i="47" s="1"/>
  <c r="O28" i="47"/>
  <c r="P28" i="47"/>
  <c r="P36" i="47" s="1"/>
  <c r="Q28" i="47"/>
  <c r="R28" i="47"/>
  <c r="R36" i="47" s="1"/>
  <c r="S28" i="47"/>
  <c r="T28" i="47"/>
  <c r="T36" i="47" s="1"/>
  <c r="U28" i="47"/>
  <c r="V28" i="47"/>
  <c r="V36" i="47" s="1"/>
  <c r="W28" i="47"/>
  <c r="X28" i="47"/>
  <c r="X36" i="47" s="1"/>
  <c r="Y28" i="47"/>
  <c r="Z28" i="47"/>
  <c r="Z36" i="47" s="1"/>
  <c r="AA28" i="47"/>
  <c r="AB28" i="47"/>
  <c r="AB36" i="47" s="1"/>
  <c r="AC28" i="47"/>
  <c r="AD28" i="47"/>
  <c r="AD36" i="47" s="1"/>
  <c r="AE28" i="47"/>
  <c r="AF28" i="47"/>
  <c r="AF36" i="47" s="1"/>
  <c r="AG28" i="47"/>
  <c r="AH28" i="47"/>
  <c r="AH36" i="47" s="1"/>
  <c r="AI28" i="47"/>
  <c r="AJ28" i="47"/>
  <c r="AJ36" i="47" s="1"/>
  <c r="AK28" i="47"/>
  <c r="AL28" i="47"/>
  <c r="AL36" i="47" s="1"/>
  <c r="AM28" i="47"/>
  <c r="AN28" i="47"/>
  <c r="AN36" i="47" s="1"/>
  <c r="AO28" i="47"/>
  <c r="AP28" i="47"/>
  <c r="AP36" i="47" s="1"/>
  <c r="AQ28" i="47"/>
  <c r="AR28" i="47"/>
  <c r="AR36" i="47" s="1"/>
  <c r="AS28" i="47"/>
  <c r="AT28" i="47"/>
  <c r="AT36" i="47" s="1"/>
  <c r="AU28" i="47"/>
  <c r="AV28" i="47"/>
  <c r="AV36" i="47" s="1"/>
  <c r="AW28" i="47"/>
  <c r="AX28" i="47"/>
  <c r="AX36" i="47" s="1"/>
  <c r="AY28" i="47"/>
  <c r="AZ28" i="47"/>
  <c r="AZ36" i="47" s="1"/>
  <c r="BA28" i="47"/>
  <c r="BB28" i="47"/>
  <c r="BB36" i="47" s="1"/>
  <c r="BC28" i="47"/>
  <c r="BD28" i="47"/>
  <c r="BD36" i="47" s="1"/>
  <c r="BE28" i="47"/>
  <c r="BF28" i="47"/>
  <c r="BF36" i="47" s="1"/>
  <c r="BG28" i="47"/>
  <c r="BH28" i="47"/>
  <c r="BI28" i="47"/>
  <c r="BJ28" i="47"/>
  <c r="BJ36" i="47" s="1"/>
  <c r="BK28" i="47"/>
  <c r="BL28" i="47"/>
  <c r="BL36" i="47" s="1"/>
  <c r="BM28" i="47"/>
  <c r="BN28" i="47"/>
  <c r="BO28" i="47"/>
  <c r="BP28" i="47"/>
  <c r="BP36" i="47" s="1"/>
  <c r="BQ28" i="47"/>
  <c r="BR28" i="47"/>
  <c r="BS28" i="47"/>
  <c r="BT28" i="47"/>
  <c r="BU28" i="47"/>
  <c r="D30" i="47"/>
  <c r="E30" i="47"/>
  <c r="F30" i="47"/>
  <c r="G30" i="47"/>
  <c r="H30" i="47"/>
  <c r="I30" i="47"/>
  <c r="J30" i="47"/>
  <c r="K30" i="47"/>
  <c r="L30" i="47"/>
  <c r="M30" i="47"/>
  <c r="N30" i="47"/>
  <c r="O30" i="47"/>
  <c r="P30" i="47"/>
  <c r="Q30" i="47"/>
  <c r="R30" i="47"/>
  <c r="S30" i="47"/>
  <c r="T30" i="47"/>
  <c r="U30" i="47"/>
  <c r="V30" i="47"/>
  <c r="W30" i="47"/>
  <c r="X30" i="47"/>
  <c r="Y30" i="47"/>
  <c r="Z30" i="47"/>
  <c r="AA30" i="47"/>
  <c r="AB30" i="47"/>
  <c r="AC30" i="47"/>
  <c r="AD30" i="47"/>
  <c r="AE30" i="47"/>
  <c r="AF30" i="47"/>
  <c r="AG30" i="47"/>
  <c r="AH30" i="47"/>
  <c r="AI30" i="47"/>
  <c r="AJ30" i="47"/>
  <c r="AK30" i="47"/>
  <c r="AL30" i="47"/>
  <c r="AM30" i="47"/>
  <c r="AN30" i="47"/>
  <c r="AO30" i="47"/>
  <c r="AP30" i="47"/>
  <c r="AQ30" i="47"/>
  <c r="AR30" i="47"/>
  <c r="AS30" i="47"/>
  <c r="AT30" i="47"/>
  <c r="AU30" i="47"/>
  <c r="AV30" i="47"/>
  <c r="AW30" i="47"/>
  <c r="AX30" i="47"/>
  <c r="AY30" i="47"/>
  <c r="AZ30" i="47"/>
  <c r="BA30" i="47"/>
  <c r="BB30" i="47"/>
  <c r="BC30" i="47"/>
  <c r="BD30" i="47"/>
  <c r="BE30" i="47"/>
  <c r="BF30" i="47"/>
  <c r="BG30" i="47"/>
  <c r="BH30" i="47"/>
  <c r="BI30" i="47"/>
  <c r="BJ30" i="47"/>
  <c r="BK30" i="47"/>
  <c r="BL30" i="47"/>
  <c r="BM30" i="47"/>
  <c r="BN30" i="47"/>
  <c r="BO30" i="47"/>
  <c r="BP30" i="47"/>
  <c r="BQ30" i="47"/>
  <c r="BR30" i="47"/>
  <c r="BS30" i="47"/>
  <c r="BT30" i="47"/>
  <c r="BU30" i="47"/>
  <c r="BH31" i="47"/>
  <c r="BN31" i="47" s="1"/>
  <c r="BN35" i="47" s="1"/>
  <c r="BI31" i="47"/>
  <c r="BO31" i="47"/>
  <c r="BS31" i="47"/>
  <c r="BH32" i="47"/>
  <c r="BI32" i="47"/>
  <c r="BN32" i="47"/>
  <c r="BO32" i="47"/>
  <c r="BO35" i="47" s="1"/>
  <c r="BS32" i="47"/>
  <c r="BH33" i="47"/>
  <c r="BN33" i="47" s="1"/>
  <c r="BI33" i="47"/>
  <c r="BO33" i="47"/>
  <c r="BS33" i="47"/>
  <c r="BH34" i="47"/>
  <c r="BI34" i="47"/>
  <c r="BN34" i="47"/>
  <c r="BO34" i="47"/>
  <c r="BS34" i="47"/>
  <c r="D35" i="47"/>
  <c r="E35" i="47"/>
  <c r="F35" i="47"/>
  <c r="G35" i="47"/>
  <c r="H35" i="47"/>
  <c r="I35" i="47"/>
  <c r="J35" i="47"/>
  <c r="K35" i="47"/>
  <c r="L35" i="47"/>
  <c r="M35" i="47"/>
  <c r="N35" i="47"/>
  <c r="O35" i="47"/>
  <c r="P35" i="47"/>
  <c r="Q35" i="47"/>
  <c r="R35" i="47"/>
  <c r="S35" i="47"/>
  <c r="T35" i="47"/>
  <c r="U35" i="47"/>
  <c r="V35" i="47"/>
  <c r="W35" i="47"/>
  <c r="X35" i="47"/>
  <c r="Y35" i="47"/>
  <c r="Z35" i="47"/>
  <c r="AA35" i="47"/>
  <c r="AB35" i="47"/>
  <c r="AC35" i="47"/>
  <c r="AD35" i="47"/>
  <c r="AE35" i="47"/>
  <c r="AF35" i="47"/>
  <c r="AG35" i="47"/>
  <c r="AH35" i="47"/>
  <c r="AI35" i="47"/>
  <c r="AJ35" i="47"/>
  <c r="AK35" i="47"/>
  <c r="AL35" i="47"/>
  <c r="AM35" i="47"/>
  <c r="AN35" i="47"/>
  <c r="AO35" i="47"/>
  <c r="AP35" i="47"/>
  <c r="AQ35" i="47"/>
  <c r="AR35" i="47"/>
  <c r="AS35" i="47"/>
  <c r="AT35" i="47"/>
  <c r="AU35" i="47"/>
  <c r="AV35" i="47"/>
  <c r="AW35" i="47"/>
  <c r="AX35" i="47"/>
  <c r="AY35" i="47"/>
  <c r="AZ35" i="47"/>
  <c r="BA35" i="47"/>
  <c r="BB35" i="47"/>
  <c r="BC35" i="47"/>
  <c r="BD35" i="47"/>
  <c r="BE35" i="47"/>
  <c r="BF35" i="47"/>
  <c r="BG35" i="47"/>
  <c r="BH35" i="47"/>
  <c r="BJ35" i="47"/>
  <c r="BK35" i="47"/>
  <c r="BL35" i="47"/>
  <c r="BM35" i="47"/>
  <c r="BP35" i="47"/>
  <c r="BQ35" i="47"/>
  <c r="BS35" i="47"/>
  <c r="BT35" i="47"/>
  <c r="BU35" i="47"/>
  <c r="BU36" i="47" s="1"/>
  <c r="E36" i="47"/>
  <c r="G36" i="47"/>
  <c r="I36" i="47"/>
  <c r="K36" i="47"/>
  <c r="M36" i="47"/>
  <c r="O36" i="47"/>
  <c r="Q36" i="47"/>
  <c r="S36" i="47"/>
  <c r="U36" i="47"/>
  <c r="W36" i="47"/>
  <c r="Y36" i="47"/>
  <c r="AA36" i="47"/>
  <c r="AC36" i="47"/>
  <c r="AE36" i="47"/>
  <c r="AG36" i="47"/>
  <c r="AI36" i="47"/>
  <c r="AK36" i="47"/>
  <c r="AM36" i="47"/>
  <c r="AO36" i="47"/>
  <c r="AQ36" i="47"/>
  <c r="AS36" i="47"/>
  <c r="AU36" i="47"/>
  <c r="AW36" i="47"/>
  <c r="AY36" i="47"/>
  <c r="BA36" i="47"/>
  <c r="BC36" i="47"/>
  <c r="BE36" i="47"/>
  <c r="BG36" i="47"/>
  <c r="BK36" i="47"/>
  <c r="BM36" i="47"/>
  <c r="BQ36" i="47"/>
  <c r="BT36" i="47"/>
  <c r="D8" i="46"/>
  <c r="E8" i="46"/>
  <c r="F8" i="46"/>
  <c r="D15" i="46"/>
  <c r="D35" i="46" s="1"/>
  <c r="E15" i="46"/>
  <c r="F15" i="46"/>
  <c r="F35" i="46" s="1"/>
  <c r="D19" i="46"/>
  <c r="E19" i="46"/>
  <c r="F19" i="46"/>
  <c r="D25" i="46"/>
  <c r="E25" i="46"/>
  <c r="F25" i="46"/>
  <c r="D27" i="46"/>
  <c r="E27" i="46"/>
  <c r="F27" i="46"/>
  <c r="D29" i="46"/>
  <c r="E29" i="46"/>
  <c r="F29" i="46"/>
  <c r="D34" i="46"/>
  <c r="E34" i="46"/>
  <c r="F34" i="46"/>
  <c r="E35" i="46"/>
  <c r="B39" i="45"/>
  <c r="C39" i="45"/>
  <c r="D39" i="45"/>
  <c r="E39" i="45"/>
  <c r="F39" i="45"/>
  <c r="G39" i="45"/>
  <c r="H39" i="45"/>
  <c r="I39" i="45"/>
  <c r="J39" i="45"/>
  <c r="K39" i="45"/>
  <c r="L39" i="45"/>
  <c r="M39" i="45"/>
  <c r="N39" i="45"/>
  <c r="B39" i="44"/>
  <c r="C39" i="44"/>
  <c r="D39" i="44"/>
  <c r="E39" i="44"/>
  <c r="F39" i="44"/>
  <c r="G39" i="44"/>
  <c r="H39" i="44"/>
  <c r="I39" i="44"/>
  <c r="J39" i="44"/>
  <c r="K39" i="44"/>
  <c r="L39" i="44"/>
  <c r="M39" i="44"/>
  <c r="N39" i="44"/>
  <c r="O39" i="44"/>
  <c r="P39" i="44"/>
  <c r="Q39" i="44"/>
  <c r="R39" i="44"/>
  <c r="S39" i="44"/>
  <c r="T39" i="44"/>
  <c r="U39" i="44"/>
  <c r="V39" i="44"/>
  <c r="G4" i="42"/>
  <c r="G5" i="42"/>
  <c r="G6" i="42"/>
  <c r="E7" i="42"/>
  <c r="F7" i="42"/>
  <c r="G7" i="42"/>
  <c r="F8" i="42"/>
  <c r="G8" i="42"/>
  <c r="G9" i="42"/>
  <c r="G10" i="42"/>
  <c r="G11" i="42"/>
  <c r="G12" i="42"/>
  <c r="G13" i="42"/>
  <c r="E14" i="42"/>
  <c r="F14" i="42"/>
  <c r="G14" i="42"/>
  <c r="F15" i="42"/>
  <c r="G15" i="42"/>
  <c r="G16" i="42"/>
  <c r="G17" i="42"/>
  <c r="E18" i="42"/>
  <c r="F18" i="42"/>
  <c r="G18" i="42" s="1"/>
  <c r="F19" i="42"/>
  <c r="G19" i="42" s="1"/>
  <c r="G20" i="42"/>
  <c r="G21" i="42"/>
  <c r="G22" i="42"/>
  <c r="E23" i="42"/>
  <c r="F23" i="42"/>
  <c r="G23" i="42" s="1"/>
  <c r="F24" i="42"/>
  <c r="G24" i="42" s="1"/>
  <c r="G25" i="42"/>
  <c r="G26" i="42"/>
  <c r="E27" i="42"/>
  <c r="F27" i="42"/>
  <c r="G27" i="42"/>
  <c r="F28" i="42"/>
  <c r="G28" i="42"/>
  <c r="G29" i="42"/>
  <c r="G30" i="42"/>
  <c r="G31" i="42"/>
  <c r="G32" i="42"/>
  <c r="E33" i="42"/>
  <c r="F33" i="42"/>
  <c r="G33" i="42" s="1"/>
  <c r="F34" i="42"/>
  <c r="G34" i="42" s="1"/>
  <c r="G35" i="42"/>
  <c r="G36" i="42"/>
  <c r="G37" i="42"/>
  <c r="G38" i="42"/>
  <c r="G39" i="42"/>
  <c r="E40" i="42"/>
  <c r="F40" i="42"/>
  <c r="G40" i="42" s="1"/>
  <c r="F41" i="42"/>
  <c r="G41" i="42" s="1"/>
  <c r="G42" i="42"/>
  <c r="E43" i="42"/>
  <c r="F43" i="42"/>
  <c r="G43" i="42" s="1"/>
  <c r="F44" i="42"/>
  <c r="G44" i="42" s="1"/>
  <c r="G45" i="42"/>
  <c r="G46" i="42"/>
  <c r="G47" i="42"/>
  <c r="G48" i="42"/>
  <c r="G49" i="42"/>
  <c r="G50" i="42"/>
  <c r="G51" i="42"/>
  <c r="G52" i="42"/>
  <c r="E53" i="42"/>
  <c r="F53" i="42"/>
  <c r="G53" i="42"/>
  <c r="F54" i="42"/>
  <c r="G54" i="42"/>
  <c r="G55" i="42"/>
  <c r="G56" i="42"/>
  <c r="G57" i="42"/>
  <c r="E58" i="42"/>
  <c r="F58" i="42"/>
  <c r="G58" i="42"/>
  <c r="F59" i="42"/>
  <c r="G59" i="42"/>
  <c r="G60" i="42"/>
  <c r="G61" i="42"/>
  <c r="E62" i="42"/>
  <c r="F62" i="42"/>
  <c r="G62" i="42" s="1"/>
  <c r="F63" i="42"/>
  <c r="G63" i="42" s="1"/>
  <c r="G64" i="42"/>
  <c r="G65" i="42"/>
  <c r="G66" i="42"/>
  <c r="G67" i="42"/>
  <c r="E68" i="42"/>
  <c r="F68" i="42"/>
  <c r="G68" i="42"/>
  <c r="F69" i="42"/>
  <c r="G69" i="42"/>
  <c r="G70" i="42"/>
  <c r="G71" i="42"/>
  <c r="G72" i="42"/>
  <c r="G73" i="42"/>
  <c r="G74" i="42"/>
  <c r="G75" i="42"/>
  <c r="G76" i="42"/>
  <c r="G77" i="42"/>
  <c r="E78" i="42"/>
  <c r="F78" i="42"/>
  <c r="G78" i="42" s="1"/>
  <c r="E79" i="42"/>
  <c r="G80" i="42"/>
  <c r="E81" i="42"/>
  <c r="E82" i="42" s="1"/>
  <c r="F81" i="42"/>
  <c r="G81" i="42"/>
  <c r="F82" i="42"/>
  <c r="G82" i="42" s="1"/>
  <c r="G83" i="42"/>
  <c r="G84" i="42"/>
  <c r="G85" i="42"/>
  <c r="G86" i="42"/>
  <c r="E87" i="42"/>
  <c r="F87" i="42"/>
  <c r="G87" i="42"/>
  <c r="F88" i="42"/>
  <c r="G88" i="42"/>
  <c r="G89" i="42"/>
  <c r="G90" i="42"/>
  <c r="G91" i="42"/>
  <c r="G92" i="42"/>
  <c r="E93" i="42"/>
  <c r="F93" i="42"/>
  <c r="G93" i="42" s="1"/>
  <c r="E94" i="42"/>
  <c r="G95" i="42"/>
  <c r="G96" i="42"/>
  <c r="G97" i="42"/>
  <c r="G98" i="42"/>
  <c r="G99" i="42"/>
  <c r="E100" i="42"/>
  <c r="F100" i="42"/>
  <c r="G100" i="42"/>
  <c r="F101" i="42"/>
  <c r="G101" i="42"/>
  <c r="G102" i="42"/>
  <c r="G103" i="42"/>
  <c r="G104" i="42"/>
  <c r="G105" i="42"/>
  <c r="E106" i="42"/>
  <c r="F106" i="42"/>
  <c r="G106" i="42" s="1"/>
  <c r="E107" i="42"/>
  <c r="G108" i="42"/>
  <c r="G109" i="42"/>
  <c r="G110" i="42"/>
  <c r="G111" i="42"/>
  <c r="G112" i="42"/>
  <c r="E113" i="42"/>
  <c r="F113" i="42"/>
  <c r="G113" i="42"/>
  <c r="F114" i="42"/>
  <c r="G114" i="42"/>
  <c r="G115" i="42"/>
  <c r="G116" i="42"/>
  <c r="G117" i="42"/>
  <c r="E118" i="42"/>
  <c r="F118" i="42"/>
  <c r="G118" i="42"/>
  <c r="F119" i="42"/>
  <c r="G119" i="42"/>
  <c r="G120" i="42"/>
  <c r="F121" i="42"/>
  <c r="G121" i="42" s="1"/>
  <c r="AA32" i="41"/>
  <c r="AA31" i="41"/>
  <c r="AA30" i="41"/>
  <c r="AA29" i="41"/>
  <c r="AA28" i="41"/>
  <c r="AA27" i="41"/>
  <c r="AA26" i="41"/>
  <c r="AA25" i="41"/>
  <c r="AA24" i="41"/>
  <c r="AA23" i="41"/>
  <c r="AA22" i="41"/>
  <c r="AA21" i="41"/>
  <c r="AA20" i="41"/>
  <c r="AA19" i="41"/>
  <c r="AA18" i="41"/>
  <c r="AA17" i="41"/>
  <c r="AA16" i="41"/>
  <c r="AA15" i="41"/>
  <c r="AA14" i="41"/>
  <c r="AA13" i="41"/>
  <c r="AA12" i="41"/>
  <c r="AA11" i="41"/>
  <c r="AA10" i="41"/>
  <c r="AA9" i="41"/>
  <c r="AA8" i="41"/>
  <c r="AA7" i="41"/>
  <c r="AA6" i="41"/>
  <c r="AA5" i="41"/>
  <c r="AA4" i="41"/>
  <c r="BS36" i="47" l="1"/>
  <c r="BH36" i="47"/>
  <c r="BO36" i="47"/>
  <c r="BN26" i="47"/>
  <c r="BR18" i="47"/>
  <c r="BN17" i="47"/>
  <c r="BN20" i="47" s="1"/>
  <c r="BN36" i="47" s="1"/>
  <c r="BR14" i="47"/>
  <c r="BR12" i="47"/>
  <c r="BR10" i="47"/>
  <c r="BR8" i="47"/>
  <c r="BR6" i="47"/>
  <c r="BR34" i="47"/>
  <c r="BR32" i="47"/>
  <c r="BR24" i="47"/>
  <c r="BR22" i="47"/>
  <c r="BI35" i="47"/>
  <c r="BR33" i="47"/>
  <c r="BR31" i="47"/>
  <c r="BR25" i="47"/>
  <c r="BR23" i="47"/>
  <c r="BR21" i="47"/>
  <c r="BR19" i="47"/>
  <c r="BR17" i="47"/>
  <c r="BR15" i="47"/>
  <c r="BR13" i="47"/>
  <c r="BR11" i="47"/>
  <c r="BI9" i="47"/>
  <c r="BI36" i="47" s="1"/>
  <c r="BR7" i="47"/>
  <c r="BR5" i="47"/>
  <c r="BR16" i="47"/>
  <c r="BR35" i="47"/>
  <c r="BR26" i="47"/>
  <c r="BR20" i="47"/>
  <c r="BR9" i="47"/>
  <c r="J35" i="48"/>
  <c r="K35" i="48" s="1"/>
  <c r="F107" i="42"/>
  <c r="G107" i="42" s="1"/>
  <c r="F94" i="42"/>
  <c r="G94" i="42" s="1"/>
  <c r="F79" i="42"/>
  <c r="G79" i="42" s="1"/>
  <c r="BR36" i="47" l="1"/>
  <c r="G40" i="25" l="1"/>
  <c r="F12" i="20" l="1"/>
  <c r="F11" i="20"/>
  <c r="F10" i="20"/>
  <c r="F8" i="20"/>
</calcChain>
</file>

<file path=xl/sharedStrings.xml><?xml version="1.0" encoding="utf-8"?>
<sst xmlns="http://schemas.openxmlformats.org/spreadsheetml/2006/main" count="1766" uniqueCount="747">
  <si>
    <t>Sl. No.</t>
  </si>
  <si>
    <t>Andhra Pradesh</t>
  </si>
  <si>
    <t>Arunachal Pradesh</t>
  </si>
  <si>
    <t>Assam</t>
  </si>
  <si>
    <t>Bihar</t>
  </si>
  <si>
    <t>Chhattisgarh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</si>
  <si>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</si>
  <si>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</si>
  <si>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</si>
  <si>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</si>
  <si>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</si>
  <si>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</si>
  <si>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</si>
  <si>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</si>
  <si>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</si>
  <si>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</si>
  <si>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</si>
  <si>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</si>
  <si>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</si>
  <si>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</si>
  <si>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</si>
  <si>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</si>
  <si>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</si>
  <si>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</si>
  <si>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</si>
  <si>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</si>
  <si>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</si>
  <si>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</si>
  <si>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</si>
  <si>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</si>
  <si>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Chandigarh</t>
  </si>
  <si>
    <t>Lakshadweep</t>
  </si>
  <si>
    <t>Puducherry</t>
  </si>
  <si>
    <t>Total</t>
  </si>
  <si>
    <t>Sr. No</t>
  </si>
  <si>
    <t>Andaman &amp; Nicobar Islands</t>
  </si>
  <si>
    <t>S. No.</t>
  </si>
  <si>
    <t>No.</t>
  </si>
  <si>
    <t>Name</t>
  </si>
  <si>
    <t>Biotic Province</t>
  </si>
  <si>
    <t>Total Area        (sq.km)</t>
  </si>
  <si>
    <t>%</t>
  </si>
  <si>
    <t>Ladakh</t>
  </si>
  <si>
    <t>Tibetan Plateau</t>
  </si>
  <si>
    <t>North-Western</t>
  </si>
  <si>
    <t>Western</t>
  </si>
  <si>
    <t>Central</t>
  </si>
  <si>
    <t>Eastern</t>
  </si>
  <si>
    <t>Kachchh</t>
  </si>
  <si>
    <t>Thar</t>
  </si>
  <si>
    <t>Central India</t>
  </si>
  <si>
    <t>Gujarat-Rajputana</t>
  </si>
  <si>
    <t>Western Ghats</t>
  </si>
  <si>
    <t>Malabar coast</t>
  </si>
  <si>
    <t>Western Ghat Mountains</t>
  </si>
  <si>
    <t>Deccan South Plateau</t>
  </si>
  <si>
    <t>Deccan Central Plateau</t>
  </si>
  <si>
    <t>Eastern Plateau</t>
  </si>
  <si>
    <t>Chhota Nagpur</t>
  </si>
  <si>
    <t>Central Highlands</t>
  </si>
  <si>
    <t>Upper Gangetic</t>
  </si>
  <si>
    <t>Lower Gangetic</t>
  </si>
  <si>
    <t>East Coast</t>
  </si>
  <si>
    <t>West Coast</t>
  </si>
  <si>
    <t>Brahmaputra Valley</t>
  </si>
  <si>
    <t>North-Eastern Hills</t>
  </si>
  <si>
    <t>Andaman Islands</t>
  </si>
  <si>
    <t>Nicobar Islands</t>
  </si>
  <si>
    <t>Lakshadweep Islands</t>
  </si>
  <si>
    <t>Marine Influenced Area</t>
  </si>
  <si>
    <t>Grand Total</t>
  </si>
  <si>
    <t>Source: Wildlife Institute of India (Rodgers et al. 2002)/Zoological Survey of India</t>
  </si>
  <si>
    <t>-</t>
  </si>
  <si>
    <t>State</t>
  </si>
  <si>
    <t xml:space="preserve">Tamil Nadu </t>
  </si>
  <si>
    <t>Kerala</t>
  </si>
  <si>
    <t xml:space="preserve">Karnataka </t>
  </si>
  <si>
    <t xml:space="preserve">Goa </t>
  </si>
  <si>
    <t xml:space="preserve">Gujarat </t>
  </si>
  <si>
    <t xml:space="preserve">Rajasthan </t>
  </si>
  <si>
    <t xml:space="preserve">Haryana </t>
  </si>
  <si>
    <t xml:space="preserve">Punjab </t>
  </si>
  <si>
    <t xml:space="preserve">Himachal Pradesh </t>
  </si>
  <si>
    <t xml:space="preserve">Uttar Pradesh </t>
  </si>
  <si>
    <t>Andaman &amp; Nicobar</t>
  </si>
  <si>
    <t>Daman &amp; Diu</t>
  </si>
  <si>
    <t>Category</t>
  </si>
  <si>
    <t>I</t>
  </si>
  <si>
    <t>II</t>
  </si>
  <si>
    <t>Others</t>
  </si>
  <si>
    <t>Name of Biosphere Reserve</t>
  </si>
  <si>
    <t>Area (in sq.km.)</t>
  </si>
  <si>
    <t>Date of Notification</t>
  </si>
  <si>
    <t>Location (State) and Bio-Geographic Zones</t>
  </si>
  <si>
    <t xml:space="preserve">Nilgiri </t>
  </si>
  <si>
    <t>01.08.1986</t>
  </si>
  <si>
    <t>Part of Wynad, Nagarhole, Bandipur and Mudumalai, Nilambur, Silent Valley and Siruvani hills (Tamil Nadu, Kerala and Karnataka)-Western Ghats</t>
  </si>
  <si>
    <t xml:space="preserve">Nanda Devi </t>
  </si>
  <si>
    <t>18.01.1988</t>
  </si>
  <si>
    <t>Part of Chamoli, Pithoragarh &amp; Almora Districts and valley of flowers (Uttarakhand)-West Himalayas</t>
  </si>
  <si>
    <t>Nokrek</t>
  </si>
  <si>
    <t>01.09.1988</t>
  </si>
  <si>
    <t>Part of Garo Hills (Meghalaya)-East Himalayas</t>
  </si>
  <si>
    <t>Manas</t>
  </si>
  <si>
    <t>14.03.1989</t>
  </si>
  <si>
    <t>Part of Kokrajhar, Bongaigaon, Barpeta, Nalbari, Kamrup and Darang districts (Assam)-East Himalayas</t>
  </si>
  <si>
    <t>Sunderbans</t>
  </si>
  <si>
    <t>29.03.1989</t>
  </si>
  <si>
    <t>Part of Delta of Ganges &amp; Barahamaputra river system (West Bengal)-Gigantic Delta</t>
  </si>
  <si>
    <t xml:space="preserve">Gulf of Mannar </t>
  </si>
  <si>
    <t>18.02.1989</t>
  </si>
  <si>
    <t>Indian part of Gulf of Mannar between India and Sri Lanka (Tamil Nadu)-Coasts</t>
  </si>
  <si>
    <t>Great Nicobar</t>
  </si>
  <si>
    <t>06.01.1989</t>
  </si>
  <si>
    <t>Southern Most Islands of Andaman and Nicobar (A&amp;N Islands)-Islands</t>
  </si>
  <si>
    <t>Similipal</t>
  </si>
  <si>
    <t>21.06.1994</t>
  </si>
  <si>
    <t>Part of Mayurbhanj district (Orissa)-Deccan Peninsula</t>
  </si>
  <si>
    <t>Dibru-Saikhowa</t>
  </si>
  <si>
    <t>28.07.1997</t>
  </si>
  <si>
    <t>Part of Dibrugarh and Tinsukhia districts (Assam)-East Himalayas</t>
  </si>
  <si>
    <t>Dehang Debang</t>
  </si>
  <si>
    <t>02.09.1998</t>
  </si>
  <si>
    <t>Part of Siang and Debang Valley in Arunachal Pradesh-East Himalayas</t>
  </si>
  <si>
    <t>Pachmarhi</t>
  </si>
  <si>
    <t>03.03.1999</t>
  </si>
  <si>
    <t>Part of  Betul, Hoshangabad and Chindwara Districts of Madhya Pradesh-Semi-Arid-Gujarat Rajputana</t>
  </si>
  <si>
    <t>Kanchanjunga</t>
  </si>
  <si>
    <t>07.02.2000</t>
  </si>
  <si>
    <t>Parts of North and West Sikkim</t>
  </si>
  <si>
    <t>Agasthyamalai</t>
  </si>
  <si>
    <t xml:space="preserve">12.11.2001 </t>
  </si>
  <si>
    <t>Part of Thirunelvedi and Kanya Kumari Districts in Tamil Nadu and Thiruvananthapuram, Kollam and Pathanmthita of Kerala (Tamil Nadu &amp; Kerala)</t>
  </si>
  <si>
    <t>Achankmar- Amarkantak</t>
  </si>
  <si>
    <t>30.3.2005</t>
  </si>
  <si>
    <t>Part of Anuppur and Dindori Distt.,of MP, part of Bilaspur distts., of Chhattisgarh State (Madhya Pradesh &amp; Chattisgarh)</t>
  </si>
  <si>
    <t>29.01.2008</t>
  </si>
  <si>
    <t>Parts of Kachchh, Rajkot, Surendranagar and Patan Civil Districts of Gujarat State</t>
  </si>
  <si>
    <t xml:space="preserve">Cold Desert </t>
  </si>
  <si>
    <t>28.08.09</t>
  </si>
  <si>
    <t>Pin Valley National Park and surroundings; Chandratal and Sarchu &amp; Kibber Wildlife Sanctuary in Himachal Pradesh.</t>
  </si>
  <si>
    <t xml:space="preserve">Seshachalam </t>
  </si>
  <si>
    <t>20.09.2010</t>
  </si>
  <si>
    <t>Seshachalam hill range in Eastern Ghats encompsssing part of Chitoor and Kadapa district in Andhra Pradesh</t>
  </si>
  <si>
    <t>Panna</t>
  </si>
  <si>
    <t>25.08.2011</t>
  </si>
  <si>
    <t>Part of Panna and Chhattarpur district in Madhya Pradesh</t>
  </si>
  <si>
    <t>Area km²</t>
  </si>
  <si>
    <t>% of State Area</t>
  </si>
  <si>
    <t>6,47.91</t>
  </si>
  <si>
    <t>2,33.21</t>
  </si>
  <si>
    <t>3,26.60</t>
  </si>
  <si>
    <t>3,99.10</t>
  </si>
  <si>
    <t>5,66.93</t>
  </si>
  <si>
    <t>32,87,263</t>
  </si>
  <si>
    <t>1,18,918</t>
  </si>
  <si>
    <t>Sl. No</t>
  </si>
  <si>
    <t>Name of Zoo</t>
  </si>
  <si>
    <t>Location</t>
  </si>
  <si>
    <t>Biological Park, Chidyatapu</t>
  </si>
  <si>
    <t>Port Blair</t>
  </si>
  <si>
    <t>Indira Gandhi Zoological Park</t>
  </si>
  <si>
    <t>Visakhapatnam</t>
  </si>
  <si>
    <t>Nehru Zoological Park</t>
  </si>
  <si>
    <t>Hyderabad</t>
  </si>
  <si>
    <t>Sri Venkateswara Zoological Park</t>
  </si>
  <si>
    <t>Tirupati</t>
  </si>
  <si>
    <t>Biological Park Itanagar</t>
  </si>
  <si>
    <t>Itanagar</t>
  </si>
  <si>
    <t>Assam State Zoo Cum Botanical Garden</t>
  </si>
  <si>
    <t>Guwahati</t>
  </si>
  <si>
    <t>Sanjay Gandhi Biological Park</t>
  </si>
  <si>
    <t>Patna</t>
  </si>
  <si>
    <t>Kanan Pandari Zoo</t>
  </si>
  <si>
    <t>Bilaspur</t>
  </si>
  <si>
    <t>Maitri Baagh Zoo</t>
  </si>
  <si>
    <t>Bhilai</t>
  </si>
  <si>
    <t>National Zoological Park</t>
  </si>
  <si>
    <t>Bondla Zoo</t>
  </si>
  <si>
    <t>Usgao</t>
  </si>
  <si>
    <t>Dr. Shyamaprasad Mukharjee Zoological Garden</t>
  </si>
  <si>
    <t xml:space="preserve">Surat </t>
  </si>
  <si>
    <t>Indoda  Nature Park</t>
  </si>
  <si>
    <t>Gandhi Nagar</t>
  </si>
  <si>
    <t>Kamla Nehru Zoological Garden</t>
  </si>
  <si>
    <t>Ahemdabad</t>
  </si>
  <si>
    <t>Sakkarbaug Zoo</t>
  </si>
  <si>
    <t>Junagarh</t>
  </si>
  <si>
    <t>Sayaji Baug Zoo</t>
  </si>
  <si>
    <t>Vadodara</t>
  </si>
  <si>
    <t>Rohtak Zoo</t>
  </si>
  <si>
    <t>Rohtak</t>
  </si>
  <si>
    <t>Himalayan Nature Park (Kufri)</t>
  </si>
  <si>
    <t>Kufri</t>
  </si>
  <si>
    <t>Jammu Zoo</t>
  </si>
  <si>
    <t>Kashmir Zoo</t>
  </si>
  <si>
    <t>Srinagar</t>
  </si>
  <si>
    <t>Bhagwan Birsa Biological Park</t>
  </si>
  <si>
    <t>Ranchi</t>
  </si>
  <si>
    <t>Jawaharlal Nehru Biological Park</t>
  </si>
  <si>
    <t>Bokaro</t>
  </si>
  <si>
    <t>Tata Steel Zoological Park</t>
  </si>
  <si>
    <t>Jamshedpur</t>
  </si>
  <si>
    <t>Bellary Childrens Park-Cum-Zoo (Bellary Zoo)</t>
  </si>
  <si>
    <t>Bellary</t>
  </si>
  <si>
    <t>Children Park &amp; Zoo (Gadag Zoo)</t>
  </si>
  <si>
    <t>Gadag</t>
  </si>
  <si>
    <t>Dr. K.Shivarma  Karanth Pilikula Biological Park</t>
  </si>
  <si>
    <t>Mangalore</t>
  </si>
  <si>
    <t>National Park, Bannerghatta Zoological Garden</t>
  </si>
  <si>
    <t>Bangalore</t>
  </si>
  <si>
    <t>Sri Chamarajendra Zoological Gardens</t>
  </si>
  <si>
    <t>Mysore</t>
  </si>
  <si>
    <t>Tiger &amp; Lion Safari, Thyyarekoppa</t>
  </si>
  <si>
    <t>Shimoga</t>
  </si>
  <si>
    <t>State  Museum &amp; Zoo</t>
  </si>
  <si>
    <t>Thrissur</t>
  </si>
  <si>
    <t>Thiruvananthapuram Zoo</t>
  </si>
  <si>
    <t>Thiruvananthapuram</t>
  </si>
  <si>
    <t>Gandhi Zoological Park</t>
  </si>
  <si>
    <t>Gwalior</t>
  </si>
  <si>
    <t>Kamla Nehru Prani Sanghrahalay Zoo</t>
  </si>
  <si>
    <t>Indore</t>
  </si>
  <si>
    <t>Van Vihar National Park</t>
  </si>
  <si>
    <t>Bhopal</t>
  </si>
  <si>
    <t>Aurangabad Municipal Zoo</t>
  </si>
  <si>
    <t>Aurangabad</t>
  </si>
  <si>
    <t>Mahatma Gandhi Rashtriya Udyan Zoo</t>
  </si>
  <si>
    <t>Solapur</t>
  </si>
  <si>
    <t>Nisargakavl Bahlnabai Choudhary Pranisansangahralay</t>
  </si>
  <si>
    <t>Pune</t>
  </si>
  <si>
    <t>Rajiv Gandhi Zoological Park And Wildlife Research Centre</t>
  </si>
  <si>
    <t>Veermata Jijabai Bhosale Udyan &amp; Zoo</t>
  </si>
  <si>
    <t>Mumbai</t>
  </si>
  <si>
    <t>Manipur Zoological Garden</t>
  </si>
  <si>
    <t>Imphal</t>
  </si>
  <si>
    <t>Lady Hydari Park Animal</t>
  </si>
  <si>
    <t>Shillong</t>
  </si>
  <si>
    <t>Aizawl Zoo (Mizoram Zoo)</t>
  </si>
  <si>
    <t>Aizwal</t>
  </si>
  <si>
    <t>Indira Gandhi Park Zoo &amp; Deer Park</t>
  </si>
  <si>
    <t>Rourkela</t>
  </si>
  <si>
    <t>Nandankanan  Biological Park</t>
  </si>
  <si>
    <t>Bhubaneswar</t>
  </si>
  <si>
    <t>Wild Animal Conservation Centre</t>
  </si>
  <si>
    <t>Mothijharan Sambalpur</t>
  </si>
  <si>
    <t>Deer Park, Bir Moti Bagh (patiala Zoo)</t>
  </si>
  <si>
    <t>Patiala</t>
  </si>
  <si>
    <t>Ludhiana Zoo</t>
  </si>
  <si>
    <t>Ludhiana</t>
  </si>
  <si>
    <t>Mahendra Chaudhury Zoological Park</t>
  </si>
  <si>
    <t>Chhatbir</t>
  </si>
  <si>
    <t>Bikaner Zoo</t>
  </si>
  <si>
    <t>Bikaner</t>
  </si>
  <si>
    <t>Jaipur Zoo</t>
  </si>
  <si>
    <t>Jaipur</t>
  </si>
  <si>
    <t>Jodhpur Zoo</t>
  </si>
  <si>
    <t>Jodhpur</t>
  </si>
  <si>
    <t>Udaipur Zoo</t>
  </si>
  <si>
    <t>Udaipur</t>
  </si>
  <si>
    <t>Amirdhi Zoo</t>
  </si>
  <si>
    <t>Vellore</t>
  </si>
  <si>
    <t>Arignar Anna Zoological Park</t>
  </si>
  <si>
    <t>Vandalur Chennai</t>
  </si>
  <si>
    <t>Chennai Snake Park Trust</t>
  </si>
  <si>
    <t>Guindy</t>
  </si>
  <si>
    <t>Children's Corner</t>
  </si>
  <si>
    <t>Madras Crocodile Bank Trust/Centre For Herpetology</t>
  </si>
  <si>
    <t>Mahabalipuram</t>
  </si>
  <si>
    <t>V.O.C.  Park Mini Zoo</t>
  </si>
  <si>
    <t>Coimbatore</t>
  </si>
  <si>
    <t>Sepahijala Zoological Park</t>
  </si>
  <si>
    <t>Sepahijala</t>
  </si>
  <si>
    <t>Kanpur Zoological Park</t>
  </si>
  <si>
    <t>Kanpur</t>
  </si>
  <si>
    <t>Lucknow Prani Udyan</t>
  </si>
  <si>
    <t>Lucknow</t>
  </si>
  <si>
    <t>Pt Govind Ballabh Pant High Altitude Zoo</t>
  </si>
  <si>
    <t>Nainital</t>
  </si>
  <si>
    <t>Alipore Zoological Garden</t>
  </si>
  <si>
    <t>Kolkata</t>
  </si>
  <si>
    <t>Calcutta Snake Park</t>
  </si>
  <si>
    <t>Badu</t>
  </si>
  <si>
    <t>Jhargram Zoo</t>
  </si>
  <si>
    <t>Jhargram</t>
  </si>
  <si>
    <t>Marble Palace Zoo</t>
  </si>
  <si>
    <t>Padmaja Naidu Himalayan Zoological Park</t>
  </si>
  <si>
    <t>Darjeeling</t>
  </si>
  <si>
    <t>Source : Central Zoo Authority, Ministry of Environment, Forest  and Climate Change</t>
  </si>
  <si>
    <t>Year</t>
  </si>
  <si>
    <t>National Parks</t>
  </si>
  <si>
    <t>Wildlife Sanctuaries</t>
  </si>
  <si>
    <t>Total Area (Sq.Km)</t>
  </si>
  <si>
    <t>Number</t>
  </si>
  <si>
    <t>Area</t>
  </si>
  <si>
    <t>Palamau</t>
  </si>
  <si>
    <t>2008-09</t>
  </si>
  <si>
    <t>A&amp; N Islands</t>
  </si>
  <si>
    <t>D&amp;N Haveli</t>
  </si>
  <si>
    <t>State-wise break up of NPA &amp; Wildlife Sanctuaries (As on July, 2017)</t>
  </si>
  <si>
    <t xml:space="preserve">Total </t>
  </si>
  <si>
    <t>Name of MPA</t>
  </si>
  <si>
    <t>Year of establishment</t>
  </si>
  <si>
    <t>Coringa</t>
  </si>
  <si>
    <t>Sanctuary</t>
  </si>
  <si>
    <t>Krishna</t>
  </si>
  <si>
    <t>Pulicat Lake</t>
  </si>
  <si>
    <t>Dadra &amp; Nagar Haveli</t>
  </si>
  <si>
    <t>Fudam</t>
  </si>
  <si>
    <t>Chorao Island</t>
  </si>
  <si>
    <t>Marine (Gulf of Kachchh)</t>
  </si>
  <si>
    <t>National Park</t>
  </si>
  <si>
    <t>Khijadia</t>
  </si>
  <si>
    <t>Community Reserve</t>
  </si>
  <si>
    <t>Malvan Marine</t>
  </si>
  <si>
    <t>Thane Creek Flamingo</t>
  </si>
  <si>
    <t>Bhitarkanika</t>
  </si>
  <si>
    <t>Chilka (Nalaban)</t>
  </si>
  <si>
    <t>Gahirmatha</t>
  </si>
  <si>
    <t>Balukhand Konark</t>
  </si>
  <si>
    <t>Gulf of Mannar Marine</t>
  </si>
  <si>
    <t>Point Calimere</t>
  </si>
  <si>
    <t>Sundarbans</t>
  </si>
  <si>
    <t>West Sundarbans</t>
  </si>
  <si>
    <t>Haliday Island</t>
  </si>
  <si>
    <t>Sajnakhali</t>
  </si>
  <si>
    <t>Lothian Island</t>
  </si>
  <si>
    <t>*excluding small island MPAs of Andaman and Nicobar Islands</t>
  </si>
  <si>
    <t>Sl.No.</t>
  </si>
  <si>
    <t>PA Name</t>
  </si>
  <si>
    <t>Arial Island</t>
  </si>
  <si>
    <t>Bamboo Island</t>
  </si>
  <si>
    <t>Barren Island</t>
  </si>
  <si>
    <t>Battimalv Island</t>
  </si>
  <si>
    <t>Belle Island</t>
  </si>
  <si>
    <t>Bennett Island</t>
  </si>
  <si>
    <t>Bingham Island</t>
  </si>
  <si>
    <t>Blister Island</t>
  </si>
  <si>
    <t>Bluff Island</t>
  </si>
  <si>
    <t>Bondoville Island</t>
  </si>
  <si>
    <t>Brush Island</t>
  </si>
  <si>
    <t>Buchanan Island</t>
  </si>
  <si>
    <t>Campbell</t>
  </si>
  <si>
    <t>Chanel Island</t>
  </si>
  <si>
    <t>Cinque Islands</t>
  </si>
  <si>
    <t>Clyde Island</t>
  </si>
  <si>
    <t>Cone Island</t>
  </si>
  <si>
    <t>Curlew (B.P.) Island</t>
  </si>
  <si>
    <t>Curlew Island</t>
  </si>
  <si>
    <t>Defence Island</t>
  </si>
  <si>
    <t>Dot Island</t>
  </si>
  <si>
    <t>Dottrell Island</t>
  </si>
  <si>
    <t>Duncan Island</t>
  </si>
  <si>
    <t>East Island</t>
  </si>
  <si>
    <t>East Of Inglis Island</t>
  </si>
  <si>
    <t>Egg Island</t>
  </si>
  <si>
    <t>Elat Island</t>
  </si>
  <si>
    <t>Entrance Island</t>
  </si>
  <si>
    <t>Galathea</t>
  </si>
  <si>
    <t>Gander Island</t>
  </si>
  <si>
    <t>Girjan Island</t>
  </si>
  <si>
    <t>Goose Island</t>
  </si>
  <si>
    <t>Hump Island</t>
  </si>
  <si>
    <t>Interview Island</t>
  </si>
  <si>
    <t>James Island</t>
  </si>
  <si>
    <t>Jungle Island</t>
  </si>
  <si>
    <t>Kyd Island</t>
  </si>
  <si>
    <t>Landfall Island</t>
  </si>
  <si>
    <t>Latouche Island</t>
  </si>
  <si>
    <t>Lohabarrack</t>
  </si>
  <si>
    <t>Mahatma Gandhi Marine</t>
  </si>
  <si>
    <t>Mangrove Island</t>
  </si>
  <si>
    <t>Mask Island</t>
  </si>
  <si>
    <t>Mayo Island</t>
  </si>
  <si>
    <t>Megapode Island</t>
  </si>
  <si>
    <t>Middle Button Island</t>
  </si>
  <si>
    <t>Montogemery Island</t>
  </si>
  <si>
    <t>Mount Harriett</t>
  </si>
  <si>
    <t>Narcondam Island</t>
  </si>
  <si>
    <t>North Brother Island</t>
  </si>
  <si>
    <t>North Button Island</t>
  </si>
  <si>
    <t>North Island</t>
  </si>
  <si>
    <t>North Reef Island</t>
  </si>
  <si>
    <t>Oliver Island</t>
  </si>
  <si>
    <t>Orchid Island</t>
  </si>
  <si>
    <t>Ox Island</t>
  </si>
  <si>
    <t>Oyster Island-I</t>
  </si>
  <si>
    <t>Oyster Island-II</t>
  </si>
  <si>
    <t>Paget Island</t>
  </si>
  <si>
    <t>Parkinson Island</t>
  </si>
  <si>
    <t>Passage Island</t>
  </si>
  <si>
    <t>Patric Island</t>
  </si>
  <si>
    <t>Peacock Island</t>
  </si>
  <si>
    <t>Pitman Island</t>
  </si>
  <si>
    <t>Point Island</t>
  </si>
  <si>
    <t>Potanma Islands</t>
  </si>
  <si>
    <t>Ranger Island</t>
  </si>
  <si>
    <t>Rani Jhansi</t>
  </si>
  <si>
    <t>Reef Island</t>
  </si>
  <si>
    <t>Roper Island</t>
  </si>
  <si>
    <t>Ross Island</t>
  </si>
  <si>
    <t>Rowe Island</t>
  </si>
  <si>
    <t>Saddle Peak</t>
  </si>
  <si>
    <t>Sandy Island</t>
  </si>
  <si>
    <t>Sea Serpent Island</t>
  </si>
  <si>
    <t>Shark Island</t>
  </si>
  <si>
    <t>Shearme Island</t>
  </si>
  <si>
    <t>Sir Hugh Rose Island</t>
  </si>
  <si>
    <t>Sisters Island</t>
  </si>
  <si>
    <t>Snake Island-I</t>
  </si>
  <si>
    <t>Snake Island-II</t>
  </si>
  <si>
    <t>South Brother Island</t>
  </si>
  <si>
    <t>South Button Island</t>
  </si>
  <si>
    <t>South Reef Island</t>
  </si>
  <si>
    <t>South Sentinel Island</t>
  </si>
  <si>
    <t>Spike Island-I</t>
  </si>
  <si>
    <t>Spike Island-II</t>
  </si>
  <si>
    <t>Stoat Island</t>
  </si>
  <si>
    <t>Surat Island</t>
  </si>
  <si>
    <t>Swamp Island</t>
  </si>
  <si>
    <t>Table (Delgarno) Island</t>
  </si>
  <si>
    <t>Table (Excelsior) Island</t>
  </si>
  <si>
    <t>Talabaicha Island</t>
  </si>
  <si>
    <t>Temple Island</t>
  </si>
  <si>
    <t>Tillongchang Island</t>
  </si>
  <si>
    <t>Tree Island</t>
  </si>
  <si>
    <t>Trilby Island</t>
  </si>
  <si>
    <t>Tuft Island</t>
  </si>
  <si>
    <t>Turtle Islands</t>
  </si>
  <si>
    <t>Kwangtung Island</t>
  </si>
  <si>
    <t>West Island</t>
  </si>
  <si>
    <t>Wharf Island</t>
  </si>
  <si>
    <t>White Cliff Island</t>
  </si>
  <si>
    <t>Galathea Bay</t>
  </si>
  <si>
    <t>Cuthbert Bay</t>
  </si>
  <si>
    <t>Pitti</t>
  </si>
  <si>
    <t>S.no</t>
  </si>
  <si>
    <t>Biosphere Reserves ++</t>
  </si>
  <si>
    <t>Conservation Reserves ++</t>
  </si>
  <si>
    <t>community Reserves ++</t>
  </si>
  <si>
    <t>National Parks ++</t>
  </si>
  <si>
    <t>Wildlife Sanctuaries ++</t>
  </si>
  <si>
    <t>Reserve Forest+</t>
  </si>
  <si>
    <t>Protected Forest +</t>
  </si>
  <si>
    <t>Unclassed Forest +</t>
  </si>
  <si>
    <t>Outside Habitats (ex situ)</t>
  </si>
  <si>
    <t>Botanical gardens **</t>
  </si>
  <si>
    <t>Gene banks</t>
  </si>
  <si>
    <t>na</t>
  </si>
  <si>
    <t>State Covered</t>
  </si>
  <si>
    <t>Jammu and Kashmir, Himachal Pradesh, Sikkim, Uttarakhand</t>
  </si>
  <si>
    <t>Jammu and Kashmir, Himachal Pradesh, Uttarakhand, Sikkim, Arunachal Pradesh, West Bengal</t>
  </si>
  <si>
    <t>Punjab, Jammu and Kashmir, Rajasthan, Gujarat, Madhya Pradesh, Uttar Pradesh, Haryana</t>
  </si>
  <si>
    <t>Gujarat, Maharashtra, Goa, Karnataka, Tamil Nadu, Kerala</t>
  </si>
  <si>
    <t>Karnataka, Andhra Pradesh, Tamil Nadu, Kerala, Odisha, Madhya Pradesh, Maharashtra</t>
  </si>
  <si>
    <t>Uttar Pradesh, Bihar, West Bengal</t>
  </si>
  <si>
    <t xml:space="preserve">North East
</t>
  </si>
  <si>
    <t>Assam, Meghalaya, Manipur, Mizoram, Nagaland &amp; Tripura</t>
  </si>
  <si>
    <t>Andaman and Nicobar Islands, Lakshadweep</t>
  </si>
  <si>
    <r>
      <t>State Area</t>
    </r>
    <r>
      <rPr>
        <sz val="12"/>
        <color rgb="FF000000"/>
        <rFont val="Calibri"/>
        <family val="2"/>
        <scheme val="minor"/>
      </rPr>
      <t> </t>
    </r>
    <r>
      <rPr>
        <b/>
        <sz val="12"/>
        <color rgb="FF000000"/>
        <rFont val="Calibri"/>
        <family val="2"/>
        <scheme val="minor"/>
      </rPr>
      <t>km²</t>
    </r>
  </si>
  <si>
    <r>
      <t>Area</t>
    </r>
    <r>
      <rPr>
        <sz val="12"/>
        <color rgb="FF000000"/>
        <rFont val="Calibri"/>
        <family val="2"/>
        <scheme val="minor"/>
      </rPr>
      <t> </t>
    </r>
    <r>
      <rPr>
        <b/>
        <sz val="12"/>
        <color rgb="FF000000"/>
        <rFont val="Calibri"/>
        <family val="2"/>
        <scheme val="minor"/>
      </rPr>
      <t>km²</t>
    </r>
  </si>
  <si>
    <r>
      <t>% of State</t>
    </r>
    <r>
      <rPr>
        <sz val="12"/>
        <color rgb="FF000000"/>
        <rFont val="Calibri"/>
        <family val="2"/>
        <scheme val="minor"/>
      </rPr>
      <t xml:space="preserve">  </t>
    </r>
    <r>
      <rPr>
        <b/>
        <sz val="12"/>
        <color rgb="FF000000"/>
        <rFont val="Calibri"/>
        <family val="2"/>
        <scheme val="minor"/>
      </rPr>
      <t>Area</t>
    </r>
  </si>
  <si>
    <t>Rajasthan, Punjab, Haryana, Gujarat</t>
  </si>
  <si>
    <t>Within Habitats (in situ)</t>
  </si>
  <si>
    <r>
      <t>Total Geographic Area (km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</si>
  <si>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 xml:space="preserve">Source: </t>
  </si>
  <si>
    <t>Ram Nagar, Jammu</t>
  </si>
  <si>
    <r>
      <t>Source:</t>
    </r>
    <r>
      <rPr>
        <sz val="11"/>
        <color rgb="FF000000"/>
        <rFont val="Calibri"/>
        <family val="2"/>
        <scheme val="minor"/>
      </rPr>
      <t> K Sivakumar, </t>
    </r>
    <r>
      <rPr>
        <i/>
        <sz val="11"/>
        <color rgb="FF000000"/>
        <rFont val="Calibri"/>
        <family val="2"/>
        <scheme val="minor"/>
      </rPr>
      <t>Coastal and Marine Biodiversity Protected Areas in India: Challenges and Way Forward</t>
    </r>
    <r>
      <rPr>
        <sz val="11"/>
        <color rgb="FF000000"/>
        <rFont val="Calibri"/>
        <family val="2"/>
        <scheme val="minor"/>
      </rPr>
      <t>,K. Venkataraman et al. (eds.),Ecology and Conservation of Tropical Marine Faunal Communities, Springer-Verlag Berlin Heidelberg 2013.</t>
    </r>
  </si>
  <si>
    <t>NP/ Sanctuary</t>
  </si>
  <si>
    <t>Source: http://www.wiienvis.nic.in/Database/MPA_8098.aspx</t>
  </si>
  <si>
    <t>Statement 1.32: Marine Protected Areas</t>
  </si>
  <si>
    <t>(a) Marine Protected Areas in Peninsular India</t>
  </si>
  <si>
    <t>(b) Marine Protected Areas in Islands of India</t>
  </si>
  <si>
    <t>Statement 1.26 : India's major biogeographic zones</t>
  </si>
  <si>
    <t>Statement 1.27 : Conservation Measures in India</t>
  </si>
  <si>
    <t>Statement  1.28 :  National Parks and Wildlife Sanctuaries of India</t>
  </si>
  <si>
    <t>Statement  1.29  : State-wise Terrestrial Protected Areas</t>
  </si>
  <si>
    <t xml:space="preserve">Statement 1.31 :  State-wise Location of Major Zoos     </t>
  </si>
  <si>
    <t xml:space="preserve">          + 'State of Forest Report - 2017', Forest Survey of India </t>
  </si>
  <si>
    <t>Kadalundi Vallikkunnu Community Reserve</t>
  </si>
  <si>
    <t>Rodgers, W.A., Panwar, H.S. and Mathur, V. B. (2002). Wildlife Protected Area Network in India: A Review (Executive summary), Wildlife Institute of India, Dehradun</t>
  </si>
  <si>
    <t xml:space="preserve">                                                                Statement  1.19:  State-wise area by major soil type</t>
  </si>
  <si>
    <t>Sr. No.</t>
  </si>
  <si>
    <t>Major Soils Area (Thousand ha)</t>
  </si>
  <si>
    <t>Alluvial soils</t>
  </si>
  <si>
    <t>Coastal Alluvial soils</t>
  </si>
  <si>
    <t>Black Soils</t>
  </si>
  <si>
    <t>Brown forest soils</t>
  </si>
  <si>
    <t>Beaches</t>
  </si>
  <si>
    <t>Mountain meadow soils</t>
  </si>
  <si>
    <t>Laterites</t>
  </si>
  <si>
    <t>Sub-montane soils</t>
  </si>
  <si>
    <t>Salt Waste</t>
  </si>
  <si>
    <t>Sand dunes</t>
  </si>
  <si>
    <t>Greeks and Lagoons</t>
  </si>
  <si>
    <t>Gullied land</t>
  </si>
  <si>
    <t>Glaciers</t>
  </si>
  <si>
    <t>Desert Soils</t>
  </si>
  <si>
    <t>Hill Soils</t>
  </si>
  <si>
    <t>Water bodies</t>
  </si>
  <si>
    <t>Peat Soils</t>
  </si>
  <si>
    <t>Red Soils</t>
  </si>
  <si>
    <t>Rock outerops</t>
  </si>
  <si>
    <t>Rock Land</t>
  </si>
  <si>
    <t>Terai Soils</t>
  </si>
  <si>
    <t>Mangrove swamps</t>
  </si>
  <si>
    <t>Miscellaneous</t>
  </si>
  <si>
    <t>Bihar (including Jharkhand)</t>
  </si>
  <si>
    <t>Madhya Pradesh*</t>
  </si>
  <si>
    <t>Uttar Pradesh *</t>
  </si>
  <si>
    <t>Source: National Bureau of Soil Survey and Land Use Planning (ICAR) Nagpur</t>
  </si>
  <si>
    <t>* Including Uttarakhand  (with UP) and Chhattisgarh( with MP)</t>
  </si>
  <si>
    <t>India Total</t>
  </si>
  <si>
    <t>82 Districts</t>
  </si>
  <si>
    <t>GRAND TOTAL</t>
  </si>
  <si>
    <t>State Total</t>
  </si>
  <si>
    <t>Total of affected districts</t>
  </si>
  <si>
    <t>South 24 Paragna</t>
  </si>
  <si>
    <t>Puruliya</t>
  </si>
  <si>
    <t>North 24 Pargana</t>
  </si>
  <si>
    <t>Sitapur</t>
  </si>
  <si>
    <t>Mathura</t>
  </si>
  <si>
    <t>Lalitpur</t>
  </si>
  <si>
    <t>Bijnor</t>
  </si>
  <si>
    <t>Agra</t>
  </si>
  <si>
    <t>Dhalai</t>
  </si>
  <si>
    <t>North</t>
  </si>
  <si>
    <t>South</t>
  </si>
  <si>
    <t xml:space="preserve">West </t>
  </si>
  <si>
    <t>Tuticorin</t>
  </si>
  <si>
    <t>Thirunelveli</t>
  </si>
  <si>
    <t>Erode</t>
  </si>
  <si>
    <t>Dharmapuri</t>
  </si>
  <si>
    <t>Tamilnadu</t>
  </si>
  <si>
    <t>East</t>
  </si>
  <si>
    <t>Rajsamand</t>
  </si>
  <si>
    <t>Nagaur</t>
  </si>
  <si>
    <t>Jhunjhunu</t>
  </si>
  <si>
    <t>Ajmer</t>
  </si>
  <si>
    <t>Kohima, Phek, Wokha, Zunheboto, Tuensang,Mokokchung, Mon</t>
  </si>
  <si>
    <t>Serchhip</t>
  </si>
  <si>
    <t>Saiha</t>
  </si>
  <si>
    <t>Mamit</t>
  </si>
  <si>
    <t>Lunglei</t>
  </si>
  <si>
    <t>Lawngtlai</t>
  </si>
  <si>
    <t>Kolasib</t>
  </si>
  <si>
    <t>Champhai</t>
  </si>
  <si>
    <t>Aizawl</t>
  </si>
  <si>
    <t>West Garohills</t>
  </si>
  <si>
    <t>South Garohills</t>
  </si>
  <si>
    <t>Jaintia Hills</t>
  </si>
  <si>
    <t>East Garohills</t>
  </si>
  <si>
    <t>West Imphal</t>
  </si>
  <si>
    <t>East Imphal</t>
  </si>
  <si>
    <t>Wardha</t>
  </si>
  <si>
    <t>Nasik</t>
  </si>
  <si>
    <t>Bhandara</t>
  </si>
  <si>
    <t>Ujjain</t>
  </si>
  <si>
    <t>Sidhi</t>
  </si>
  <si>
    <t>Ratlam</t>
  </si>
  <si>
    <t>Morena</t>
  </si>
  <si>
    <t>Jhabua</t>
  </si>
  <si>
    <t>Chattarpur</t>
  </si>
  <si>
    <t xml:space="preserve"> </t>
  </si>
  <si>
    <t>Balaghat</t>
  </si>
  <si>
    <t>Palghat</t>
  </si>
  <si>
    <t>KeraIa</t>
  </si>
  <si>
    <t>Tumkur</t>
  </si>
  <si>
    <t>Gulbarga</t>
  </si>
  <si>
    <t>Chickmagalur</t>
  </si>
  <si>
    <t>Bijapur</t>
  </si>
  <si>
    <t>Bagalkot</t>
  </si>
  <si>
    <t>West Singhbhoom</t>
  </si>
  <si>
    <t>Sarailela- Kharsawan</t>
  </si>
  <si>
    <t>East Singhbhum</t>
  </si>
  <si>
    <t>Kullu</t>
  </si>
  <si>
    <t>Chamba</t>
  </si>
  <si>
    <t>Surat</t>
  </si>
  <si>
    <t>Bhavnagar</t>
  </si>
  <si>
    <t>Bharuch</t>
  </si>
  <si>
    <t>South Goa</t>
  </si>
  <si>
    <t>North Goa</t>
  </si>
  <si>
    <t>Siwan</t>
  </si>
  <si>
    <t>Munger</t>
  </si>
  <si>
    <t>Gaya</t>
  </si>
  <si>
    <t>Bhagalpur</t>
  </si>
  <si>
    <t>Banka</t>
  </si>
  <si>
    <t>Nellore</t>
  </si>
  <si>
    <t>Kurnool</t>
  </si>
  <si>
    <t>Chittor</t>
  </si>
  <si>
    <t>% Degraded  Land Area</t>
  </si>
  <si>
    <t>Total Degraded Land area</t>
  </si>
  <si>
    <t>Total Area</t>
  </si>
  <si>
    <t>District</t>
  </si>
  <si>
    <t>State/UT</t>
  </si>
  <si>
    <t>(hectare)</t>
  </si>
  <si>
    <t>Upto March 2017</t>
  </si>
  <si>
    <t>Statement 1.20 : State-wise district-wise degraded land</t>
  </si>
  <si>
    <t>Source: Desertification and Land Degradation Atlas Of India - 2016, Space Applications Centre, ISRO</t>
  </si>
  <si>
    <t>Orissa</t>
  </si>
  <si>
    <t>Jammu and Kashmir</t>
  </si>
  <si>
    <t>2003-05</t>
  </si>
  <si>
    <t>2011-13</t>
  </si>
  <si>
    <t>No Apparent
Degradation</t>
  </si>
  <si>
    <t>Total Area under
Desertification (%)</t>
  </si>
  <si>
    <t>Total Area under
Desertification</t>
  </si>
  <si>
    <t>Settlement</t>
  </si>
  <si>
    <t>Barren/Rocky</t>
  </si>
  <si>
    <t>Manmade</t>
  </si>
  <si>
    <t>Mass Movement</t>
  </si>
  <si>
    <t>Frost Shattering</t>
  </si>
  <si>
    <t>Water Logging</t>
  </si>
  <si>
    <t>Salinity</t>
  </si>
  <si>
    <t>Wind Erosion</t>
  </si>
  <si>
    <t>Water Erosion</t>
  </si>
  <si>
    <t>Vegetation
Degradation</t>
  </si>
  <si>
    <t>State Name</t>
  </si>
  <si>
    <t>(Area in Ha.)</t>
  </si>
  <si>
    <t>Statement 1.21: State-wise degraded land by type of soil degradation</t>
  </si>
  <si>
    <t>Jammu And Kashmir</t>
  </si>
  <si>
    <t>Dadra And Nagar Haveli</t>
  </si>
  <si>
    <t>Andaman And Nicobar Island</t>
  </si>
  <si>
    <t>Very High</t>
  </si>
  <si>
    <t>High</t>
  </si>
  <si>
    <t>Medium</t>
  </si>
  <si>
    <t>Low</t>
  </si>
  <si>
    <t>Very Low</t>
  </si>
  <si>
    <t>Total No.of samples</t>
  </si>
  <si>
    <t>Organic Carbon (OC)</t>
  </si>
  <si>
    <t>Potassium (K)</t>
  </si>
  <si>
    <t>Phosphorus (P)</t>
  </si>
  <si>
    <t>Nitrogen (N)</t>
  </si>
  <si>
    <t>(a) Status of macro nutrients</t>
  </si>
  <si>
    <t xml:space="preserve">(a) Status of macro nutrients </t>
  </si>
  <si>
    <t>Statement 1.22: State-wise nutrient status of soil</t>
  </si>
  <si>
    <t>Dadra and Nagar Haveli</t>
  </si>
  <si>
    <t>Andaman and Nicobar Islands</t>
  </si>
  <si>
    <t>Sufficient</t>
  </si>
  <si>
    <t>Deficient</t>
  </si>
  <si>
    <t>Total No. of samples</t>
  </si>
  <si>
    <t>Zinc (Zn)</t>
  </si>
  <si>
    <t>Sulphur (S)</t>
  </si>
  <si>
    <t>Manganese (Mn)</t>
  </si>
  <si>
    <t>Iron (Fe)</t>
  </si>
  <si>
    <t>Copper (Cu)</t>
  </si>
  <si>
    <t>Boron (B)</t>
  </si>
  <si>
    <t>(b) Status of micro nutrients</t>
  </si>
  <si>
    <t>Statement No. 1.22: State-wise nutrient status of soil</t>
  </si>
  <si>
    <t>2 Includes Salt Pan, Snow and Ice.</t>
  </si>
  <si>
    <t>1 Includes Aqua Culture, Water bodies, and Permanent Wetlands; </t>
  </si>
  <si>
    <t xml:space="preserve">Grand Total </t>
  </si>
  <si>
    <t>Sub Total-7</t>
  </si>
  <si>
    <t>River/Stream/Canals</t>
  </si>
  <si>
    <t>Coastal Wetland</t>
  </si>
  <si>
    <t>Inland Wetland</t>
  </si>
  <si>
    <r>
      <t>Wet lands / Water bodies</t>
    </r>
    <r>
      <rPr>
        <vertAlign val="superscript"/>
        <sz val="12"/>
        <color theme="1"/>
        <rFont val="Calibri"/>
        <family val="2"/>
        <scheme val="minor"/>
      </rPr>
      <t>1</t>
    </r>
  </si>
  <si>
    <t>Sub Total-6</t>
  </si>
  <si>
    <t>Snow and Glacier</t>
  </si>
  <si>
    <r>
      <t>Snow and Glacier</t>
    </r>
    <r>
      <rPr>
        <vertAlign val="superscript"/>
        <sz val="12"/>
        <color theme="1"/>
        <rFont val="Calibri"/>
        <family val="2"/>
        <scheme val="minor"/>
      </rPr>
      <t>2</t>
    </r>
  </si>
  <si>
    <t>Sub Total-5</t>
  </si>
  <si>
    <t>Grass / Grazing</t>
  </si>
  <si>
    <t>Sub Total-4</t>
  </si>
  <si>
    <t>Swamp / Mangroves</t>
  </si>
  <si>
    <t>Scrub Forest</t>
  </si>
  <si>
    <t>Forest Plantation</t>
  </si>
  <si>
    <t>Evergreen/Semi evergreen</t>
  </si>
  <si>
    <t>Deciduous</t>
  </si>
  <si>
    <t>Forest</t>
  </si>
  <si>
    <t>Sub Total-3</t>
  </si>
  <si>
    <t>Urban</t>
  </si>
  <si>
    <t>Rural</t>
  </si>
  <si>
    <t>Mining</t>
  </si>
  <si>
    <t>Builtup</t>
  </si>
  <si>
    <t>Sub Total-2</t>
  </si>
  <si>
    <t>Scrub Land</t>
  </si>
  <si>
    <t>Sandy Area</t>
  </si>
  <si>
    <t>Salt Affected Land</t>
  </si>
  <si>
    <t>Rann</t>
  </si>
  <si>
    <t>Gullied / Ravinous Land</t>
  </si>
  <si>
    <t>Barren Rocky</t>
  </si>
  <si>
    <t>Barren/unculturable/ Wastelands</t>
  </si>
  <si>
    <t>Sub Total -1</t>
  </si>
  <si>
    <t>Plantation</t>
  </si>
  <si>
    <t>Fallow</t>
  </si>
  <si>
    <t>Current Shifting cultivation</t>
  </si>
  <si>
    <t>Crop land</t>
  </si>
  <si>
    <t>Agriculture</t>
  </si>
  <si>
    <t>Area (Sq. Kms.)</t>
  </si>
  <si>
    <t>L 2</t>
  </si>
  <si>
    <t>L 1</t>
  </si>
  <si>
    <t>Statement 1.23 : Land use and land cover classes - India</t>
  </si>
  <si>
    <t>Wet lands / Water bodies</t>
  </si>
  <si>
    <t>2011-12</t>
  </si>
  <si>
    <t>2005-06</t>
  </si>
  <si>
    <t>Andaman and Nicobar</t>
  </si>
  <si>
    <t>Jammu &amp;Kashmir</t>
  </si>
  <si>
    <t>Chhatisgarh</t>
  </si>
  <si>
    <t>(Area in Sq. Kms.)</t>
  </si>
  <si>
    <t>Statement 1.24 : State-wise area by land cover classes</t>
  </si>
  <si>
    <t>STANDING COMMITTEE ON AGRICULTURE (2015-2016),MINISTRY OF AGRICULTURE AND FARMERS WELFARE (DEPARTMENT OF AGRICULTURAL RESEARCH AND EDUCATION) TWENTY NINTH REPORT IMPACT OF CHEMICAL FERTILIZERS AND PESTICIDES ON AGRICULTURE AND ALLIED SECTORS IN THE COUNTRY</t>
  </si>
  <si>
    <t>Note:</t>
  </si>
  <si>
    <t xml:space="preserve">Source: Wastelands Atlas of India 2011, Department of Land Resources, Ministry of Rural Development  </t>
  </si>
  <si>
    <t xml:space="preserve">Union Territory </t>
  </si>
  <si>
    <t xml:space="preserve">Uttarakhand </t>
  </si>
  <si>
    <t xml:space="preserve">Nagaland </t>
  </si>
  <si>
    <t xml:space="preserve">Mizoram </t>
  </si>
  <si>
    <t xml:space="preserve">Meghalaya </t>
  </si>
  <si>
    <t xml:space="preserve">Manipur </t>
  </si>
  <si>
    <t xml:space="preserve">Madhya Pradesh </t>
  </si>
  <si>
    <t xml:space="preserve">Kerala </t>
  </si>
  <si>
    <t xml:space="preserve">Jharkhand </t>
  </si>
  <si>
    <t xml:space="preserve">Delhi </t>
  </si>
  <si>
    <t xml:space="preserve">Chhattisgarh </t>
  </si>
  <si>
    <t xml:space="preserve">Bihar </t>
  </si>
  <si>
    <t xml:space="preserve"> Assam </t>
  </si>
  <si>
    <t xml:space="preserve"> Arunachal Pradesh </t>
  </si>
  <si>
    <t xml:space="preserve"> Andhra Pradesh </t>
  </si>
  <si>
    <t>% Change over          2005-06</t>
  </si>
  <si>
    <t>%                                           of WL to TGA</t>
  </si>
  <si>
    <t>Total Increase</t>
  </si>
  <si>
    <t>Total Reduction</t>
  </si>
  <si>
    <t>Change</t>
  </si>
  <si>
    <t>Total Waste Land   (WL)</t>
  </si>
  <si>
    <t>Total Geographic Area      (TGA)</t>
  </si>
  <si>
    <t>No of Districts</t>
  </si>
  <si>
    <t>Statement 1.25: State-wise area of wastelands</t>
  </si>
  <si>
    <t>Source: Remote Sens. 2015, 7(3), 2401-2430; doi:10.3390/rs70302401 Article "Development of Decadal (1985-1995-2005) Land Use and Land Cover Database for India</t>
  </si>
  <si>
    <t>Trans Himalaya</t>
  </si>
  <si>
    <t>Himalaya</t>
  </si>
  <si>
    <t>Desert</t>
  </si>
  <si>
    <t>Semi-Arid</t>
  </si>
  <si>
    <t>Deccan Peninsula</t>
  </si>
  <si>
    <t>Gangetic Plain</t>
  </si>
  <si>
    <t>Coasts</t>
  </si>
  <si>
    <t>Island</t>
  </si>
  <si>
    <t>(For cycle I - 2015-16 to 2016-17)- as on 23.01.2018</t>
  </si>
  <si>
    <t xml:space="preserve"> (For cycle I - 2015-16 to 2016-17) - As on 23.01.2018</t>
  </si>
  <si>
    <t>Source: National Remote Sensing Centre, Government of India.</t>
  </si>
  <si>
    <t xml:space="preserve">Puducherry </t>
  </si>
  <si>
    <t>Source:  Soil and Land Use Survey of India, Ministry of Agriculture and Farmers' Welfare</t>
  </si>
  <si>
    <t>Source: http://soilhealth.dac.gov.in/, Department of Agriculture Cooperation &amp; Farmer Welfare, (As retrieved on 07.03.2018)</t>
  </si>
  <si>
    <t>Source: ENVIS Centre on Wildlife and Protected Area, M/o Environment, Forests &amp; Climate Change</t>
  </si>
  <si>
    <t>Source:Annual Report, Ministry of Environment, Forests &amp; Climate Change</t>
  </si>
  <si>
    <t>Source: Ministry of Environment, Forests &amp; Climate Change</t>
  </si>
  <si>
    <t xml:space="preserve">          **  BGCI Website</t>
  </si>
  <si>
    <t xml:space="preserve">          ++ National Wildlife Database of Wildlife Institute of India; </t>
  </si>
  <si>
    <t>Statement 1.30:  Biosphere Reserves in 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</si>
</sst>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;[Red]0.00"/>
    <numFmt numFmtId="166" formatCode="0.00000E+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41">
    <xf numFmtId="0" fontId="0" fillId="0" borderId="0" xfId="0"/>
    <xf numFmtId="0" fontId="4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6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vertical="center"/>
    </xf>
    <xf numFmtId="164" fontId="6" fillId="0" borderId="10" xfId="0" applyNumberFormat="1" applyFont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indent="3"/>
    </xf>
    <xf numFmtId="0" fontId="12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 indent="3"/>
    </xf>
    <xf numFmtId="0" fontId="12" fillId="2" borderId="1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6" fillId="0" borderId="0" xfId="1" applyFont="1" applyFill="1"/>
    <xf numFmtId="0" fontId="16" fillId="0" borderId="0" xfId="1" applyFont="1" applyFill="1" applyBorder="1"/>
    <xf numFmtId="0" fontId="8" fillId="0" borderId="0" xfId="3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3" fillId="0" borderId="0" xfId="0" applyFont="1"/>
    <xf numFmtId="0" fontId="0" fillId="2" borderId="10" xfId="0" applyFont="1" applyFill="1" applyBorder="1" applyAlignment="1">
      <alignment horizontal="center"/>
    </xf>
    <xf numFmtId="0" fontId="0" fillId="2" borderId="10" xfId="0" applyFont="1" applyFill="1" applyBorder="1"/>
    <xf numFmtId="0" fontId="21" fillId="2" borderId="10" xfId="0" applyFont="1" applyFill="1" applyBorder="1" applyAlignment="1">
      <alignment horizontal="right" vertical="center" wrapText="1"/>
    </xf>
    <xf numFmtId="0" fontId="0" fillId="2" borderId="10" xfId="0" applyFont="1" applyFill="1" applyBorder="1" applyAlignment="1">
      <alignment horizontal="right"/>
    </xf>
    <xf numFmtId="4" fontId="21" fillId="2" borderId="10" xfId="0" applyNumberFormat="1" applyFont="1" applyFill="1" applyBorder="1" applyAlignment="1">
      <alignment horizontal="right" vertical="center" wrapText="1"/>
    </xf>
    <xf numFmtId="3" fontId="21" fillId="2" borderId="10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/>
    <xf numFmtId="0" fontId="22" fillId="2" borderId="10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/>
    </xf>
    <xf numFmtId="4" fontId="22" fillId="2" borderId="10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 vertical="top" wrapText="1"/>
    </xf>
    <xf numFmtId="0" fontId="0" fillId="0" borderId="10" xfId="0" applyFont="1" applyBorder="1" applyAlignment="1">
      <alignment vertical="top" wrapText="1"/>
    </xf>
    <xf numFmtId="2" fontId="0" fillId="0" borderId="10" xfId="0" applyNumberFormat="1" applyFont="1" applyBorder="1" applyAlignment="1">
      <alignment horizontal="center" vertical="top" wrapText="1"/>
    </xf>
    <xf numFmtId="15" fontId="0" fillId="0" borderId="10" xfId="0" applyNumberFormat="1" applyFont="1" applyBorder="1" applyAlignment="1">
      <alignment horizontal="center" vertical="top" wrapText="1"/>
    </xf>
    <xf numFmtId="0" fontId="0" fillId="0" borderId="10" xfId="0" applyFont="1" applyBorder="1" applyAlignment="1">
      <alignment horizontal="justify" vertical="top" wrapText="1"/>
    </xf>
    <xf numFmtId="0" fontId="0" fillId="0" borderId="10" xfId="0" applyFont="1" applyFill="1" applyBorder="1" applyAlignment="1">
      <alignment horizontal="center" vertical="top" wrapText="1"/>
    </xf>
    <xf numFmtId="0" fontId="0" fillId="0" borderId="10" xfId="0" applyFont="1" applyFill="1" applyBorder="1" applyAlignment="1">
      <alignment vertical="top" wrapText="1"/>
    </xf>
    <xf numFmtId="2" fontId="0" fillId="0" borderId="10" xfId="0" applyNumberFormat="1" applyFont="1" applyFill="1" applyBorder="1" applyAlignment="1">
      <alignment horizontal="center" vertical="top" wrapText="1"/>
    </xf>
    <xf numFmtId="15" fontId="0" fillId="0" borderId="10" xfId="0" applyNumberFormat="1" applyFont="1" applyFill="1" applyBorder="1" applyAlignment="1">
      <alignment horizontal="center" vertical="top" wrapText="1"/>
    </xf>
    <xf numFmtId="0" fontId="0" fillId="0" borderId="10" xfId="0" applyFont="1" applyFill="1" applyBorder="1" applyAlignment="1">
      <alignment horizontal="justify" vertical="top" wrapText="1"/>
    </xf>
    <xf numFmtId="0" fontId="0" fillId="0" borderId="0" xfId="0" applyFont="1" applyAlignment="1">
      <alignment wrapText="1"/>
    </xf>
    <xf numFmtId="16" fontId="0" fillId="0" borderId="0" xfId="0" applyNumberFormat="1" applyFont="1"/>
    <xf numFmtId="0" fontId="10" fillId="0" borderId="0" xfId="0" applyFont="1"/>
    <xf numFmtId="0" fontId="17" fillId="0" borderId="0" xfId="1" applyNumberFormat="1" applyFont="1" applyFill="1" applyBorder="1" applyAlignment="1" applyProtection="1">
      <alignment vertical="top"/>
    </xf>
    <xf numFmtId="0" fontId="16" fillId="0" borderId="0" xfId="1" applyNumberFormat="1" applyFont="1" applyFill="1" applyBorder="1" applyAlignment="1" applyProtection="1">
      <alignment vertical="top"/>
    </xf>
    <xf numFmtId="0" fontId="16" fillId="0" borderId="8" xfId="1" applyNumberFormat="1" applyFont="1" applyFill="1" applyBorder="1" applyAlignment="1" applyProtection="1">
      <alignment horizontal="center" vertical="top"/>
    </xf>
    <xf numFmtId="0" fontId="16" fillId="0" borderId="8" xfId="1" applyFont="1" applyFill="1" applyBorder="1" applyAlignment="1">
      <alignment vertical="top"/>
    </xf>
    <xf numFmtId="0" fontId="16" fillId="0" borderId="8" xfId="1" applyFont="1" applyFill="1" applyBorder="1" applyAlignment="1">
      <alignment vertical="top" wrapText="1"/>
    </xf>
    <xf numFmtId="0" fontId="16" fillId="0" borderId="10" xfId="1" applyNumberFormat="1" applyFont="1" applyFill="1" applyBorder="1" applyAlignment="1" applyProtection="1">
      <alignment horizontal="center" vertical="top"/>
    </xf>
    <xf numFmtId="0" fontId="16" fillId="0" borderId="10" xfId="1" applyFont="1" applyFill="1" applyBorder="1" applyAlignment="1">
      <alignment vertical="top" wrapText="1"/>
    </xf>
    <xf numFmtId="0" fontId="16" fillId="0" borderId="10" xfId="1" applyFont="1" applyFill="1" applyBorder="1" applyAlignment="1">
      <alignment vertical="top"/>
    </xf>
    <xf numFmtId="0" fontId="16" fillId="0" borderId="0" xfId="1" applyNumberFormat="1" applyFont="1" applyFill="1" applyBorder="1" applyAlignment="1" applyProtection="1">
      <alignment horizontal="center" vertical="top"/>
    </xf>
    <xf numFmtId="0" fontId="17" fillId="0" borderId="0" xfId="1" applyNumberFormat="1" applyFont="1" applyFill="1" applyBorder="1" applyAlignment="1" applyProtection="1">
      <alignment vertical="top" wrapText="1"/>
    </xf>
    <xf numFmtId="0" fontId="16" fillId="0" borderId="10" xfId="1" applyNumberFormat="1" applyFont="1" applyFill="1" applyBorder="1" applyAlignment="1" applyProtection="1">
      <alignment vertical="top"/>
    </xf>
    <xf numFmtId="0" fontId="16" fillId="0" borderId="14" xfId="1" applyNumberFormat="1" applyFont="1" applyFill="1" applyBorder="1" applyAlignment="1" applyProtection="1">
      <alignment horizontal="center" vertical="top"/>
    </xf>
    <xf numFmtId="0" fontId="16" fillId="0" borderId="14" xfId="1" applyFont="1" applyFill="1" applyBorder="1" applyAlignment="1">
      <alignment vertical="top" wrapText="1"/>
    </xf>
    <xf numFmtId="0" fontId="10" fillId="0" borderId="0" xfId="1" applyNumberFormat="1" applyFont="1" applyFill="1" applyBorder="1" applyAlignment="1" applyProtection="1">
      <alignment horizontal="center" vertical="top"/>
    </xf>
    <xf numFmtId="0" fontId="16" fillId="0" borderId="0" xfId="1" applyNumberFormat="1" applyFont="1" applyFill="1" applyBorder="1" applyAlignment="1" applyProtection="1">
      <alignment horizontal="left" vertical="top"/>
    </xf>
    <xf numFmtId="0" fontId="12" fillId="0" borderId="0" xfId="1" applyNumberFormat="1" applyFont="1" applyFill="1" applyBorder="1" applyAlignment="1" applyProtection="1">
      <alignment vertical="top"/>
    </xf>
    <xf numFmtId="0" fontId="0" fillId="0" borderId="0" xfId="0" applyFont="1" applyFill="1"/>
    <xf numFmtId="0" fontId="21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 wrapText="1"/>
    </xf>
    <xf numFmtId="0" fontId="13" fillId="0" borderId="0" xfId="0" applyFont="1" applyFill="1"/>
    <xf numFmtId="0" fontId="19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justify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9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right" vertical="center"/>
    </xf>
    <xf numFmtId="0" fontId="21" fillId="0" borderId="10" xfId="0" applyFont="1" applyFill="1" applyBorder="1" applyAlignment="1">
      <alignment horizontal="justify" vertical="center"/>
    </xf>
    <xf numFmtId="0" fontId="16" fillId="0" borderId="10" xfId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0" fontId="16" fillId="0" borderId="14" xfId="1" applyFont="1" applyFill="1" applyBorder="1" applyAlignment="1">
      <alignment horizontal="left" vertical="top"/>
    </xf>
    <xf numFmtId="0" fontId="16" fillId="0" borderId="8" xfId="1" applyFont="1" applyFill="1" applyBorder="1" applyAlignment="1">
      <alignment horizontal="left" vertical="top"/>
    </xf>
    <xf numFmtId="0" fontId="18" fillId="0" borderId="0" xfId="1" applyFont="1" applyFill="1" applyAlignment="1">
      <alignment vertical="center"/>
    </xf>
    <xf numFmtId="0" fontId="0" fillId="0" borderId="10" xfId="0" applyFont="1" applyBorder="1" applyAlignment="1">
      <alignment vertical="center"/>
    </xf>
    <xf numFmtId="0" fontId="16" fillId="0" borderId="10" xfId="1" applyFont="1" applyFill="1" applyBorder="1" applyAlignment="1">
      <alignment horizontal="left" vertical="top"/>
    </xf>
    <xf numFmtId="0" fontId="16" fillId="0" borderId="10" xfId="1" applyNumberFormat="1" applyFont="1" applyFill="1" applyBorder="1" applyAlignment="1" applyProtection="1">
      <alignment horizontal="left" vertical="top"/>
    </xf>
    <xf numFmtId="0" fontId="2" fillId="0" borderId="10" xfId="0" applyFont="1" applyBorder="1" applyAlignment="1">
      <alignment horizontal="center" vertical="center"/>
    </xf>
    <xf numFmtId="0" fontId="16" fillId="0" borderId="8" xfId="1" applyFont="1" applyFill="1" applyBorder="1" applyAlignment="1">
      <alignment horizontal="left" vertical="center" wrapText="1"/>
    </xf>
    <xf numFmtId="0" fontId="16" fillId="0" borderId="10" xfId="1" applyNumberFormat="1" applyFont="1" applyFill="1" applyBorder="1" applyAlignment="1" applyProtection="1">
      <alignment vertical="center"/>
    </xf>
    <xf numFmtId="0" fontId="16" fillId="0" borderId="0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2" fontId="6" fillId="0" borderId="0" xfId="1" applyNumberFormat="1" applyFont="1" applyFill="1" applyBorder="1" applyAlignment="1">
      <alignment horizontal="right" vertical="center"/>
    </xf>
    <xf numFmtId="0" fontId="21" fillId="0" borderId="10" xfId="0" applyFont="1" applyFill="1" applyBorder="1" applyAlignment="1">
      <alignment horizontal="left" vertical="center" wrapText="1"/>
    </xf>
    <xf numFmtId="0" fontId="27" fillId="0" borderId="0" xfId="0" applyFont="1"/>
    <xf numFmtId="0" fontId="1" fillId="0" borderId="0" xfId="7" applyFont="1" applyAlignment="1">
      <alignment vertical="center"/>
    </xf>
    <xf numFmtId="0" fontId="30" fillId="0" borderId="0" xfId="7" applyFont="1" applyAlignment="1">
      <alignment vertical="center"/>
    </xf>
    <xf numFmtId="165" fontId="29" fillId="0" borderId="10" xfId="7" applyNumberFormat="1" applyFont="1" applyBorder="1" applyAlignment="1">
      <alignment vertical="center" textRotation="90"/>
    </xf>
    <xf numFmtId="165" fontId="29" fillId="0" borderId="10" xfId="7" applyNumberFormat="1" applyFont="1" applyBorder="1" applyAlignment="1">
      <alignment vertical="center" textRotation="90" wrapText="1"/>
    </xf>
    <xf numFmtId="0" fontId="30" fillId="0" borderId="10" xfId="7" applyFont="1" applyBorder="1" applyAlignment="1">
      <alignment horizontal="center" vertical="center"/>
    </xf>
    <xf numFmtId="0" fontId="31" fillId="0" borderId="10" xfId="7" applyFont="1" applyBorder="1" applyAlignment="1">
      <alignment vertical="center"/>
    </xf>
    <xf numFmtId="165" fontId="32" fillId="0" borderId="10" xfId="7" applyNumberFormat="1" applyFont="1" applyBorder="1" applyAlignment="1">
      <alignment vertical="center"/>
    </xf>
    <xf numFmtId="0" fontId="31" fillId="0" borderId="10" xfId="7" applyFont="1" applyBorder="1" applyAlignment="1">
      <alignment vertical="center" wrapText="1"/>
    </xf>
    <xf numFmtId="165" fontId="32" fillId="0" borderId="10" xfId="7" applyNumberFormat="1" applyFont="1" applyBorder="1" applyAlignment="1">
      <alignment horizontal="right" vertical="center"/>
    </xf>
    <xf numFmtId="165" fontId="32" fillId="0" borderId="0" xfId="7" applyNumberFormat="1" applyFont="1" applyAlignment="1">
      <alignment vertical="center"/>
    </xf>
    <xf numFmtId="0" fontId="1" fillId="0" borderId="0" xfId="7" applyFont="1" applyAlignment="1">
      <alignment horizontal="center" vertical="center"/>
    </xf>
    <xf numFmtId="0" fontId="33" fillId="0" borderId="0" xfId="7" applyFont="1" applyAlignment="1">
      <alignment vertical="center"/>
    </xf>
    <xf numFmtId="165" fontId="1" fillId="0" borderId="0" xfId="7" applyNumberFormat="1" applyFont="1" applyAlignment="1">
      <alignment vertical="center"/>
    </xf>
    <xf numFmtId="0" fontId="31" fillId="0" borderId="0" xfId="7" applyFont="1" applyAlignment="1">
      <alignment vertical="center"/>
    </xf>
    <xf numFmtId="0" fontId="16" fillId="0" borderId="0" xfId="8" applyNumberFormat="1" applyFont="1" applyFill="1" applyBorder="1" applyAlignment="1" applyProtection="1">
      <alignment vertical="top"/>
    </xf>
    <xf numFmtId="0" fontId="16" fillId="0" borderId="0" xfId="8" applyNumberFormat="1" applyFont="1" applyFill="1" applyBorder="1" applyAlignment="1" applyProtection="1">
      <alignment horizontal="center" vertical="top"/>
    </xf>
    <xf numFmtId="0" fontId="16" fillId="0" borderId="0" xfId="8" applyNumberFormat="1" applyFont="1" applyFill="1" applyBorder="1" applyAlignment="1" applyProtection="1">
      <alignment horizontal="left" vertical="top"/>
    </xf>
    <xf numFmtId="0" fontId="16" fillId="0" borderId="0" xfId="8" applyNumberFormat="1" applyFont="1" applyFill="1" applyBorder="1" applyAlignment="1" applyProtection="1">
      <alignment horizontal="right" vertical="top"/>
    </xf>
    <xf numFmtId="0" fontId="16" fillId="0" borderId="0" xfId="8" applyNumberFormat="1" applyFont="1" applyFill="1" applyBorder="1" applyAlignment="1" applyProtection="1">
      <alignment horizontal="left"/>
    </xf>
    <xf numFmtId="166" fontId="16" fillId="0" borderId="0" xfId="8" applyNumberFormat="1" applyFont="1" applyFill="1" applyBorder="1" applyAlignment="1" applyProtection="1">
      <alignment vertical="top"/>
    </xf>
    <xf numFmtId="0" fontId="6" fillId="0" borderId="0" xfId="8" applyNumberFormat="1" applyFont="1" applyFill="1" applyBorder="1" applyAlignment="1" applyProtection="1">
      <alignment vertical="top"/>
    </xf>
    <xf numFmtId="2" fontId="6" fillId="0" borderId="0" xfId="8" applyNumberFormat="1" applyFont="1" applyFill="1" applyBorder="1" applyAlignment="1" applyProtection="1">
      <alignment vertical="top"/>
    </xf>
    <xf numFmtId="0" fontId="6" fillId="0" borderId="0" xfId="8" applyNumberFormat="1" applyFont="1" applyFill="1" applyBorder="1" applyAlignment="1" applyProtection="1">
      <alignment horizontal="right" vertical="top"/>
    </xf>
    <xf numFmtId="2" fontId="15" fillId="0" borderId="10" xfId="8" applyNumberFormat="1" applyFont="1" applyFill="1" applyBorder="1" applyAlignment="1" applyProtection="1">
      <alignment vertical="top"/>
    </xf>
    <xf numFmtId="0" fontId="15" fillId="0" borderId="10" xfId="8" applyNumberFormat="1" applyFont="1" applyFill="1" applyBorder="1" applyAlignment="1" applyProtection="1">
      <alignment horizontal="right" vertical="top"/>
    </xf>
    <xf numFmtId="1" fontId="15" fillId="0" borderId="10" xfId="8" applyNumberFormat="1" applyFont="1" applyFill="1" applyBorder="1" applyAlignment="1" applyProtection="1">
      <alignment horizontal="right" vertical="top"/>
    </xf>
    <xf numFmtId="0" fontId="15" fillId="0" borderId="10" xfId="8" applyNumberFormat="1" applyFont="1" applyFill="1" applyBorder="1" applyAlignment="1" applyProtection="1">
      <alignment horizontal="left" vertical="top"/>
    </xf>
    <xf numFmtId="2" fontId="34" fillId="0" borderId="10" xfId="8" applyNumberFormat="1" applyFont="1" applyFill="1" applyBorder="1" applyAlignment="1" applyProtection="1">
      <alignment vertical="top"/>
    </xf>
    <xf numFmtId="0" fontId="34" fillId="0" borderId="10" xfId="8" applyNumberFormat="1" applyFont="1" applyFill="1" applyBorder="1" applyAlignment="1" applyProtection="1">
      <alignment horizontal="right" vertical="top"/>
    </xf>
    <xf numFmtId="0" fontId="34" fillId="0" borderId="10" xfId="8" applyNumberFormat="1" applyFont="1" applyFill="1" applyBorder="1" applyAlignment="1" applyProtection="1">
      <alignment horizontal="left" vertical="top"/>
    </xf>
    <xf numFmtId="0" fontId="34" fillId="0" borderId="10" xfId="8" applyNumberFormat="1" applyFont="1" applyFill="1" applyBorder="1" applyAlignment="1" applyProtection="1">
      <alignment vertical="top"/>
    </xf>
    <xf numFmtId="0" fontId="34" fillId="0" borderId="10" xfId="8" quotePrefix="1" applyNumberFormat="1" applyFont="1" applyFill="1" applyBorder="1" applyAlignment="1" applyProtection="1">
      <alignment horizontal="right" vertical="top"/>
    </xf>
    <xf numFmtId="0" fontId="34" fillId="0" borderId="10" xfId="8" applyNumberFormat="1" applyFont="1" applyFill="1" applyBorder="1" applyAlignment="1" applyProtection="1">
      <alignment horizontal="left" vertical="top" wrapText="1"/>
    </xf>
    <xf numFmtId="0" fontId="1" fillId="0" borderId="0" xfId="7" applyFont="1"/>
    <xf numFmtId="0" fontId="23" fillId="0" borderId="7" xfId="7" applyFont="1" applyFill="1" applyBorder="1"/>
    <xf numFmtId="0" fontId="1" fillId="0" borderId="9" xfId="7" applyFont="1" applyBorder="1"/>
    <xf numFmtId="0" fontId="1" fillId="0" borderId="9" xfId="7" applyFont="1" applyBorder="1" applyAlignment="1">
      <alignment horizontal="center"/>
    </xf>
    <xf numFmtId="0" fontId="1" fillId="0" borderId="9" xfId="7" applyFont="1" applyBorder="1" applyAlignment="1">
      <alignment horizontal="right"/>
    </xf>
    <xf numFmtId="0" fontId="1" fillId="0" borderId="7" xfId="7" applyFont="1" applyBorder="1"/>
    <xf numFmtId="0" fontId="1" fillId="0" borderId="9" xfId="7" applyFont="1" applyBorder="1" applyAlignment="1">
      <alignment horizontal="center" vertical="center"/>
    </xf>
    <xf numFmtId="0" fontId="1" fillId="0" borderId="3" xfId="7" applyFont="1" applyBorder="1"/>
    <xf numFmtId="0" fontId="1" fillId="0" borderId="3" xfId="7" applyFont="1" applyBorder="1" applyAlignment="1">
      <alignment horizontal="center"/>
    </xf>
    <xf numFmtId="0" fontId="1" fillId="0" borderId="14" xfId="7" applyFont="1" applyBorder="1"/>
    <xf numFmtId="0" fontId="13" fillId="0" borderId="0" xfId="7" applyFont="1"/>
    <xf numFmtId="0" fontId="2" fillId="0" borderId="10" xfId="7" applyFont="1" applyBorder="1"/>
    <xf numFmtId="0" fontId="5" fillId="0" borderId="10" xfId="7" applyFont="1" applyBorder="1"/>
    <xf numFmtId="0" fontId="13" fillId="0" borderId="0" xfId="7" applyFont="1" applyAlignment="1">
      <alignment vertical="center"/>
    </xf>
    <xf numFmtId="0" fontId="31" fillId="0" borderId="0" xfId="7" applyFont="1"/>
    <xf numFmtId="0" fontId="2" fillId="0" borderId="5" xfId="7" applyFont="1" applyBorder="1" applyAlignment="1">
      <alignment horizontal="right"/>
    </xf>
    <xf numFmtId="0" fontId="11" fillId="0" borderId="5" xfId="7" applyFont="1" applyBorder="1" applyAlignment="1"/>
    <xf numFmtId="0" fontId="31" fillId="0" borderId="5" xfId="7" applyFont="1" applyBorder="1"/>
    <xf numFmtId="0" fontId="11" fillId="0" borderId="0" xfId="7" applyFont="1" applyBorder="1" applyAlignment="1"/>
    <xf numFmtId="0" fontId="31" fillId="0" borderId="0" xfId="7" applyFont="1" applyBorder="1"/>
    <xf numFmtId="0" fontId="1" fillId="0" borderId="0" xfId="9" applyFont="1" applyAlignment="1">
      <alignment vertical="top"/>
    </xf>
    <xf numFmtId="0" fontId="1" fillId="0" borderId="0" xfId="9" applyFont="1" applyAlignment="1">
      <alignment horizontal="left" vertical="top"/>
    </xf>
    <xf numFmtId="0" fontId="2" fillId="0" borderId="0" xfId="9" applyFont="1" applyAlignment="1">
      <alignment vertical="top"/>
    </xf>
    <xf numFmtId="1" fontId="5" fillId="0" borderId="2" xfId="9" applyNumberFormat="1" applyFont="1" applyBorder="1" applyAlignment="1">
      <alignment horizontal="right" vertical="top" wrapText="1"/>
    </xf>
    <xf numFmtId="0" fontId="2" fillId="0" borderId="2" xfId="9" applyFont="1" applyBorder="1" applyAlignment="1">
      <alignment horizontal="left" vertical="top" wrapText="1"/>
    </xf>
    <xf numFmtId="1" fontId="5" fillId="0" borderId="14" xfId="9" applyNumberFormat="1" applyFont="1" applyBorder="1" applyAlignment="1">
      <alignment horizontal="right" vertical="top" wrapText="1"/>
    </xf>
    <xf numFmtId="0" fontId="2" fillId="0" borderId="14" xfId="9" applyFont="1" applyBorder="1" applyAlignment="1">
      <alignment horizontal="left" vertical="top" wrapText="1"/>
    </xf>
    <xf numFmtId="1" fontId="13" fillId="0" borderId="10" xfId="9" applyNumberFormat="1" applyFont="1" applyBorder="1" applyAlignment="1">
      <alignment horizontal="right" vertical="top" wrapText="1"/>
    </xf>
    <xf numFmtId="0" fontId="1" fillId="0" borderId="10" xfId="9" applyFont="1" applyBorder="1" applyAlignment="1">
      <alignment horizontal="left" vertical="top" wrapText="1"/>
    </xf>
    <xf numFmtId="0" fontId="13" fillId="0" borderId="0" xfId="9" applyFont="1" applyAlignment="1">
      <alignment vertical="top"/>
    </xf>
    <xf numFmtId="0" fontId="5" fillId="0" borderId="10" xfId="9" applyFont="1" applyBorder="1" applyAlignment="1">
      <alignment horizontal="center" vertical="top" wrapText="1"/>
    </xf>
    <xf numFmtId="0" fontId="5" fillId="0" borderId="10" xfId="9" applyFont="1" applyBorder="1" applyAlignment="1">
      <alignment horizontal="left" vertical="top" wrapText="1"/>
    </xf>
    <xf numFmtId="0" fontId="5" fillId="0" borderId="0" xfId="9" applyFont="1" applyAlignment="1">
      <alignment vertical="top"/>
    </xf>
    <xf numFmtId="0" fontId="11" fillId="0" borderId="0" xfId="9" applyFont="1" applyAlignment="1">
      <alignment vertical="top"/>
    </xf>
    <xf numFmtId="0" fontId="11" fillId="0" borderId="0" xfId="9" applyFont="1" applyAlignment="1">
      <alignment horizontal="center" vertical="top"/>
    </xf>
    <xf numFmtId="0" fontId="1" fillId="0" borderId="0" xfId="9" applyFont="1" applyAlignment="1">
      <alignment vertical="top" wrapText="1"/>
    </xf>
    <xf numFmtId="0" fontId="2" fillId="0" borderId="0" xfId="9" applyFont="1" applyAlignment="1">
      <alignment vertical="top" wrapText="1"/>
    </xf>
    <xf numFmtId="1" fontId="5" fillId="0" borderId="10" xfId="9" applyNumberFormat="1" applyFont="1" applyBorder="1" applyAlignment="1">
      <alignment horizontal="right" vertical="top" wrapText="1"/>
    </xf>
    <xf numFmtId="0" fontId="2" fillId="0" borderId="10" xfId="9" applyFont="1" applyBorder="1" applyAlignment="1">
      <alignment horizontal="left" vertical="top" wrapText="1"/>
    </xf>
    <xf numFmtId="0" fontId="1" fillId="0" borderId="10" xfId="9" applyFont="1" applyBorder="1" applyAlignment="1">
      <alignment vertical="top" wrapText="1"/>
    </xf>
    <xf numFmtId="0" fontId="2" fillId="0" borderId="10" xfId="9" applyFont="1" applyBorder="1" applyAlignment="1">
      <alignment horizontal="center" vertical="top" wrapText="1"/>
    </xf>
    <xf numFmtId="0" fontId="1" fillId="0" borderId="8" xfId="9" applyFont="1" applyBorder="1" applyAlignment="1">
      <alignment vertical="top" wrapText="1"/>
    </xf>
    <xf numFmtId="0" fontId="11" fillId="0" borderId="5" xfId="9" applyFont="1" applyBorder="1" applyAlignment="1">
      <alignment horizontal="center" vertical="top" wrapText="1"/>
    </xf>
    <xf numFmtId="0" fontId="13" fillId="0" borderId="0" xfId="9" applyFont="1" applyFill="1"/>
    <xf numFmtId="0" fontId="13" fillId="0" borderId="0" xfId="9" applyFont="1" applyFill="1" applyAlignment="1">
      <alignment horizontal="left"/>
    </xf>
    <xf numFmtId="0" fontId="36" fillId="0" borderId="0" xfId="9" applyFont="1" applyFill="1"/>
    <xf numFmtId="3" fontId="36" fillId="0" borderId="10" xfId="9" applyNumberFormat="1" applyFont="1" applyFill="1" applyBorder="1" applyAlignment="1"/>
    <xf numFmtId="49" fontId="36" fillId="0" borderId="10" xfId="9" applyNumberFormat="1" applyFont="1" applyFill="1" applyBorder="1"/>
    <xf numFmtId="3" fontId="37" fillId="0" borderId="10" xfId="9" applyNumberFormat="1" applyFont="1" applyFill="1" applyBorder="1" applyAlignment="1">
      <alignment vertical="top" wrapText="1"/>
    </xf>
    <xf numFmtId="49" fontId="13" fillId="0" borderId="10" xfId="9" applyNumberFormat="1" applyFont="1" applyFill="1" applyBorder="1"/>
    <xf numFmtId="0" fontId="13" fillId="0" borderId="10" xfId="9" applyFont="1" applyFill="1" applyBorder="1" applyAlignment="1"/>
    <xf numFmtId="3" fontId="5" fillId="0" borderId="10" xfId="9" applyNumberFormat="1" applyFont="1" applyFill="1" applyBorder="1" applyAlignment="1"/>
    <xf numFmtId="3" fontId="13" fillId="0" borderId="0" xfId="9" applyNumberFormat="1" applyFont="1" applyFill="1"/>
    <xf numFmtId="0" fontId="37" fillId="0" borderId="10" xfId="9" applyFont="1" applyFill="1" applyBorder="1" applyAlignment="1">
      <alignment vertical="top" wrapText="1"/>
    </xf>
    <xf numFmtId="3" fontId="13" fillId="0" borderId="10" xfId="9" applyNumberFormat="1" applyFont="1" applyFill="1" applyBorder="1" applyAlignment="1"/>
    <xf numFmtId="0" fontId="5" fillId="0" borderId="0" xfId="9" applyFont="1" applyFill="1"/>
    <xf numFmtId="0" fontId="5" fillId="0" borderId="10" xfId="9" applyFont="1" applyFill="1" applyBorder="1" applyAlignment="1">
      <alignment horizontal="center"/>
    </xf>
    <xf numFmtId="0" fontId="1" fillId="0" borderId="0" xfId="4" applyFont="1" applyFill="1"/>
    <xf numFmtId="0" fontId="1" fillId="0" borderId="0" xfId="4" applyFont="1" applyFill="1" applyAlignment="1">
      <alignment horizontal="left"/>
    </xf>
    <xf numFmtId="0" fontId="1" fillId="0" borderId="0" xfId="4" applyFont="1" applyFill="1" applyBorder="1"/>
    <xf numFmtId="0" fontId="23" fillId="0" borderId="0" xfId="4" applyFont="1"/>
    <xf numFmtId="0" fontId="1" fillId="0" borderId="0" xfId="4" applyFont="1" applyFill="1" applyAlignment="1">
      <alignment vertical="center"/>
    </xf>
    <xf numFmtId="2" fontId="39" fillId="0" borderId="10" xfId="4" applyNumberFormat="1" applyFont="1" applyFill="1" applyBorder="1" applyAlignment="1">
      <alignment vertical="center"/>
    </xf>
    <xf numFmtId="49" fontId="1" fillId="0" borderId="10" xfId="4" applyNumberFormat="1" applyFont="1" applyFill="1" applyBorder="1" applyAlignment="1">
      <alignment vertical="center"/>
    </xf>
    <xf numFmtId="49" fontId="2" fillId="0" borderId="10" xfId="4" applyNumberFormat="1" applyFont="1" applyFill="1" applyBorder="1" applyAlignment="1">
      <alignment vertical="center"/>
    </xf>
    <xf numFmtId="2" fontId="1" fillId="0" borderId="10" xfId="4" applyNumberFormat="1" applyFont="1" applyFill="1" applyBorder="1" applyAlignment="1">
      <alignment horizontal="right" vertical="center"/>
    </xf>
    <xf numFmtId="2" fontId="1" fillId="0" borderId="10" xfId="4" applyNumberFormat="1" applyFont="1" applyFill="1" applyBorder="1" applyAlignment="1">
      <alignment vertical="center"/>
    </xf>
    <xf numFmtId="2" fontId="1" fillId="0" borderId="10" xfId="4" applyNumberFormat="1" applyFont="1" applyFill="1" applyBorder="1" applyAlignment="1">
      <alignment horizontal="center" vertical="center"/>
    </xf>
    <xf numFmtId="0" fontId="39" fillId="0" borderId="0" xfId="4" applyFont="1" applyFill="1" applyAlignment="1">
      <alignment vertical="center"/>
    </xf>
    <xf numFmtId="49" fontId="39" fillId="0" borderId="10" xfId="4" applyNumberFormat="1" applyFont="1" applyFill="1" applyBorder="1" applyAlignment="1">
      <alignment vertical="center"/>
    </xf>
    <xf numFmtId="49" fontId="39" fillId="0" borderId="11" xfId="4" applyNumberFormat="1" applyFont="1" applyFill="1" applyBorder="1" applyAlignment="1">
      <alignment vertical="center"/>
    </xf>
    <xf numFmtId="49" fontId="2" fillId="0" borderId="11" xfId="4" applyNumberFormat="1" applyFont="1" applyFill="1" applyBorder="1" applyAlignment="1">
      <alignment vertical="center"/>
    </xf>
    <xf numFmtId="0" fontId="39" fillId="0" borderId="0" xfId="4" applyFont="1" applyFill="1"/>
    <xf numFmtId="2" fontId="39" fillId="0" borderId="10" xfId="4" applyNumberFormat="1" applyFont="1" applyFill="1" applyBorder="1"/>
    <xf numFmtId="49" fontId="39" fillId="0" borderId="11" xfId="4" applyNumberFormat="1" applyFont="1" applyFill="1" applyBorder="1"/>
    <xf numFmtId="2" fontId="1" fillId="0" borderId="10" xfId="4" applyNumberFormat="1" applyFont="1" applyFill="1" applyBorder="1" applyAlignment="1">
      <alignment horizontal="right"/>
    </xf>
    <xf numFmtId="2" fontId="1" fillId="0" borderId="10" xfId="4" applyNumberFormat="1" applyFont="1" applyFill="1" applyBorder="1"/>
    <xf numFmtId="2" fontId="1" fillId="0" borderId="10" xfId="4" applyNumberFormat="1" applyFont="1" applyFill="1" applyBorder="1" applyAlignment="1">
      <alignment horizontal="center"/>
    </xf>
    <xf numFmtId="2" fontId="1" fillId="0" borderId="10" xfId="4" applyNumberFormat="1" applyFont="1" applyFill="1" applyBorder="1" applyAlignment="1"/>
    <xf numFmtId="49" fontId="2" fillId="0" borderId="11" xfId="4" applyNumberFormat="1" applyFont="1" applyFill="1" applyBorder="1"/>
    <xf numFmtId="2" fontId="1" fillId="0" borderId="8" xfId="4" applyNumberFormat="1" applyFont="1" applyFill="1" applyBorder="1" applyAlignment="1">
      <alignment horizontal="right" vertical="center"/>
    </xf>
    <xf numFmtId="2" fontId="1" fillId="0" borderId="8" xfId="4" applyNumberFormat="1" applyFont="1" applyFill="1" applyBorder="1" applyAlignment="1">
      <alignment horizontal="right"/>
    </xf>
    <xf numFmtId="2" fontId="1" fillId="0" borderId="8" xfId="4" applyNumberFormat="1" applyFont="1" applyFill="1" applyBorder="1"/>
    <xf numFmtId="2" fontId="1" fillId="0" borderId="8" xfId="4" applyNumberFormat="1" applyFont="1" applyFill="1" applyBorder="1" applyAlignment="1"/>
    <xf numFmtId="2" fontId="1" fillId="0" borderId="8" xfId="4" applyNumberFormat="1" applyFont="1" applyFill="1" applyBorder="1" applyAlignment="1">
      <alignment horizontal="center"/>
    </xf>
    <xf numFmtId="49" fontId="2" fillId="0" borderId="4" xfId="4" applyNumberFormat="1" applyFont="1" applyFill="1" applyBorder="1"/>
    <xf numFmtId="49" fontId="5" fillId="0" borderId="0" xfId="4" applyNumberFormat="1" applyFont="1" applyFill="1" applyAlignment="1">
      <alignment horizontal="center" vertical="top" wrapText="1"/>
    </xf>
    <xf numFmtId="49" fontId="5" fillId="0" borderId="10" xfId="4" applyNumberFormat="1" applyFont="1" applyFill="1" applyBorder="1" applyAlignment="1">
      <alignment horizontal="center" vertical="top" wrapText="1"/>
    </xf>
    <xf numFmtId="0" fontId="31" fillId="0" borderId="0" xfId="4" applyFont="1" applyFill="1"/>
    <xf numFmtId="0" fontId="1" fillId="0" borderId="0" xfId="4" applyFont="1" applyFill="1" applyAlignment="1">
      <alignment horizontal="right"/>
    </xf>
    <xf numFmtId="0" fontId="11" fillId="0" borderId="0" xfId="4" applyFont="1" applyFill="1"/>
    <xf numFmtId="0" fontId="11" fillId="0" borderId="0" xfId="4" applyFont="1" applyFill="1" applyAlignment="1">
      <alignment horizontal="left"/>
    </xf>
    <xf numFmtId="0" fontId="1" fillId="0" borderId="0" xfId="10" applyFont="1" applyAlignment="1">
      <alignment vertical="center" wrapText="1"/>
    </xf>
    <xf numFmtId="2" fontId="1" fillId="0" borderId="0" xfId="10" applyNumberFormat="1" applyFont="1" applyAlignment="1">
      <alignment vertical="center" wrapText="1"/>
    </xf>
    <xf numFmtId="0" fontId="1" fillId="0" borderId="0" xfId="10" applyFont="1"/>
    <xf numFmtId="2" fontId="2" fillId="0" borderId="10" xfId="10" applyNumberFormat="1" applyFont="1" applyBorder="1" applyAlignment="1">
      <alignment vertical="center" wrapText="1"/>
    </xf>
    <xf numFmtId="2" fontId="2" fillId="0" borderId="11" xfId="10" applyNumberFormat="1" applyFont="1" applyBorder="1" applyAlignment="1">
      <alignment vertical="center" wrapText="1"/>
    </xf>
    <xf numFmtId="0" fontId="2" fillId="0" borderId="11" xfId="10" applyFont="1" applyBorder="1" applyAlignment="1">
      <alignment vertical="center" wrapText="1"/>
    </xf>
    <xf numFmtId="0" fontId="2" fillId="0" borderId="10" xfId="10" applyFont="1" applyBorder="1" applyAlignment="1">
      <alignment vertical="center" wrapText="1"/>
    </xf>
    <xf numFmtId="2" fontId="1" fillId="0" borderId="7" xfId="10" applyNumberFormat="1" applyFont="1" applyBorder="1" applyAlignment="1">
      <alignment vertical="center" wrapText="1"/>
    </xf>
    <xf numFmtId="2" fontId="1" fillId="0" borderId="7" xfId="10" applyNumberFormat="1" applyFont="1" applyBorder="1" applyAlignment="1">
      <alignment horizontal="right" vertical="center" wrapText="1"/>
    </xf>
    <xf numFmtId="2" fontId="1" fillId="0" borderId="15" xfId="10" applyNumberFormat="1" applyFont="1" applyBorder="1" applyAlignment="1">
      <alignment horizontal="right" vertical="center" wrapText="1"/>
    </xf>
    <xf numFmtId="0" fontId="1" fillId="0" borderId="15" xfId="10" applyFont="1" applyBorder="1" applyAlignment="1">
      <alignment horizontal="right" vertical="center" wrapText="1"/>
    </xf>
    <xf numFmtId="0" fontId="1" fillId="0" borderId="15" xfId="10" applyFont="1" applyBorder="1" applyAlignment="1">
      <alignment vertical="center" wrapText="1"/>
    </xf>
    <xf numFmtId="0" fontId="1" fillId="0" borderId="7" xfId="10" applyFont="1" applyBorder="1" applyAlignment="1">
      <alignment vertical="center" wrapText="1"/>
    </xf>
    <xf numFmtId="2" fontId="1" fillId="0" borderId="14" xfId="10" applyNumberFormat="1" applyFont="1" applyBorder="1" applyAlignment="1">
      <alignment horizontal="right" vertical="center" wrapText="1"/>
    </xf>
    <xf numFmtId="0" fontId="5" fillId="0" borderId="0" xfId="10" applyFont="1" applyAlignment="1">
      <alignment horizontal="center" vertical="center" wrapText="1"/>
    </xf>
    <xf numFmtId="0" fontId="5" fillId="0" borderId="11" xfId="10" applyFont="1" applyBorder="1" applyAlignment="1">
      <alignment horizontal="center" vertical="top" wrapText="1"/>
    </xf>
    <xf numFmtId="0" fontId="5" fillId="0" borderId="10" xfId="10" applyFont="1" applyBorder="1" applyAlignment="1">
      <alignment horizontal="center" vertical="top" wrapText="1"/>
    </xf>
    <xf numFmtId="2" fontId="5" fillId="0" borderId="10" xfId="10" applyNumberFormat="1" applyFont="1" applyBorder="1" applyAlignment="1">
      <alignment horizontal="center" vertical="top" wrapText="1"/>
    </xf>
    <xf numFmtId="2" fontId="5" fillId="0" borderId="11" xfId="10" applyNumberFormat="1" applyFont="1" applyBorder="1" applyAlignment="1">
      <alignment horizontal="center" vertical="top" wrapText="1"/>
    </xf>
    <xf numFmtId="0" fontId="31" fillId="0" borderId="0" xfId="10" applyFont="1" applyAlignment="1">
      <alignment vertical="center" wrapText="1"/>
    </xf>
    <xf numFmtId="0" fontId="11" fillId="0" borderId="5" xfId="10" applyFont="1" applyBorder="1" applyAlignment="1">
      <alignment horizontal="center" vertical="center" wrapText="1"/>
    </xf>
    <xf numFmtId="0" fontId="34" fillId="0" borderId="13" xfId="8" applyNumberFormat="1" applyFont="1" applyFill="1" applyBorder="1" applyAlignment="1" applyProtection="1">
      <alignment horizontal="center" vertical="top"/>
    </xf>
    <xf numFmtId="0" fontId="15" fillId="0" borderId="13" xfId="8" applyNumberFormat="1" applyFont="1" applyFill="1" applyBorder="1" applyAlignment="1" applyProtection="1">
      <alignment horizontal="center" vertical="top"/>
    </xf>
    <xf numFmtId="0" fontId="34" fillId="0" borderId="13" xfId="8" applyNumberFormat="1" applyFont="1" applyFill="1" applyBorder="1" applyAlignment="1" applyProtection="1">
      <alignment vertical="top"/>
    </xf>
    <xf numFmtId="0" fontId="34" fillId="0" borderId="3" xfId="8" applyNumberFormat="1" applyFont="1" applyFill="1" applyBorder="1" applyAlignment="1" applyProtection="1">
      <alignment vertical="top"/>
    </xf>
    <xf numFmtId="0" fontId="34" fillId="0" borderId="9" xfId="8" applyNumberFormat="1" applyFont="1" applyFill="1" applyBorder="1" applyAlignment="1" applyProtection="1">
      <alignment vertical="top"/>
    </xf>
    <xf numFmtId="0" fontId="15" fillId="0" borderId="9" xfId="8" applyNumberFormat="1" applyFont="1" applyFill="1" applyBorder="1" applyAlignment="1" applyProtection="1">
      <alignment vertical="top"/>
    </xf>
    <xf numFmtId="0" fontId="15" fillId="0" borderId="9" xfId="8" applyNumberFormat="1" applyFont="1" applyFill="1" applyBorder="1" applyAlignment="1" applyProtection="1">
      <alignment vertical="center"/>
    </xf>
    <xf numFmtId="0" fontId="15" fillId="0" borderId="6" xfId="8" applyNumberFormat="1" applyFont="1" applyFill="1" applyBorder="1" applyAlignment="1" applyProtection="1">
      <alignment vertical="center"/>
    </xf>
    <xf numFmtId="0" fontId="15" fillId="0" borderId="11" xfId="8" applyNumberFormat="1" applyFont="1" applyFill="1" applyBorder="1" applyAlignment="1" applyProtection="1">
      <alignment vertical="top"/>
    </xf>
    <xf numFmtId="0" fontId="15" fillId="0" borderId="13" xfId="8" applyNumberFormat="1" applyFont="1" applyFill="1" applyBorder="1" applyAlignment="1" applyProtection="1">
      <alignment vertical="top"/>
    </xf>
    <xf numFmtId="0" fontId="6" fillId="0" borderId="13" xfId="8" applyNumberFormat="1" applyFont="1" applyFill="1" applyBorder="1" applyAlignment="1" applyProtection="1">
      <alignment vertical="top"/>
    </xf>
    <xf numFmtId="0" fontId="6" fillId="0" borderId="10" xfId="8" applyNumberFormat="1" applyFont="1" applyFill="1" applyBorder="1" applyAlignment="1" applyProtection="1">
      <alignment vertical="top"/>
    </xf>
    <xf numFmtId="0" fontId="18" fillId="0" borderId="0" xfId="8" applyNumberFormat="1" applyFont="1" applyFill="1" applyBorder="1" applyAlignment="1" applyProtection="1">
      <alignment vertical="center"/>
    </xf>
    <xf numFmtId="0" fontId="15" fillId="0" borderId="7" xfId="8" applyNumberFormat="1" applyFont="1" applyFill="1" applyBorder="1" applyAlignment="1" applyProtection="1">
      <alignment horizontal="center" vertical="center" wrapText="1"/>
    </xf>
    <xf numFmtId="0" fontId="15" fillId="0" borderId="7" xfId="8" applyNumberFormat="1" applyFont="1" applyFill="1" applyBorder="1" applyAlignment="1" applyProtection="1">
      <alignment horizontal="center" vertical="center"/>
    </xf>
    <xf numFmtId="0" fontId="15" fillId="0" borderId="8" xfId="8" applyNumberFormat="1" applyFont="1" applyFill="1" applyBorder="1" applyAlignment="1" applyProtection="1">
      <alignment horizontal="center" vertical="center" wrapText="1"/>
    </xf>
    <xf numFmtId="0" fontId="16" fillId="0" borderId="5" xfId="8" applyNumberFormat="1" applyFont="1" applyFill="1" applyBorder="1" applyAlignment="1" applyProtection="1">
      <alignment horizontal="center" vertical="top"/>
    </xf>
    <xf numFmtId="0" fontId="16" fillId="0" borderId="5" xfId="8" applyNumberFormat="1" applyFont="1" applyFill="1" applyBorder="1" applyAlignment="1" applyProtection="1">
      <alignment vertical="top"/>
    </xf>
    <xf numFmtId="0" fontId="16" fillId="0" borderId="5" xfId="8" applyNumberFormat="1" applyFont="1" applyFill="1" applyBorder="1" applyAlignment="1" applyProtection="1">
      <alignment horizontal="left" vertical="top"/>
    </xf>
    <xf numFmtId="0" fontId="12" fillId="0" borderId="5" xfId="8" applyNumberFormat="1" applyFont="1" applyFill="1" applyBorder="1" applyAlignment="1" applyProtection="1">
      <alignment horizontal="center" vertical="top"/>
    </xf>
    <xf numFmtId="0" fontId="1" fillId="0" borderId="5" xfId="4" applyFont="1" applyFill="1" applyBorder="1" applyAlignment="1">
      <alignment horizontal="right"/>
    </xf>
    <xf numFmtId="0" fontId="19" fillId="0" borderId="10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indent="4"/>
    </xf>
    <xf numFmtId="0" fontId="2" fillId="0" borderId="10" xfId="0" applyFont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/>
    </xf>
    <xf numFmtId="0" fontId="18" fillId="0" borderId="14" xfId="1" applyFont="1" applyFill="1" applyBorder="1" applyAlignment="1">
      <alignment horizontal="right" vertical="center"/>
    </xf>
    <xf numFmtId="0" fontId="18" fillId="0" borderId="2" xfId="1" applyFont="1" applyFill="1" applyBorder="1" applyAlignment="1">
      <alignment horizontal="right" vertical="center"/>
    </xf>
    <xf numFmtId="0" fontId="18" fillId="0" borderId="15" xfId="1" applyFont="1" applyFill="1" applyBorder="1" applyAlignment="1">
      <alignment horizontal="center" vertical="center"/>
    </xf>
    <xf numFmtId="0" fontId="18" fillId="0" borderId="7" xfId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right" vertical="center"/>
    </xf>
    <xf numFmtId="2" fontId="18" fillId="0" borderId="0" xfId="1" applyNumberFormat="1" applyFont="1" applyFill="1" applyBorder="1" applyAlignment="1">
      <alignment horizontal="right" vertical="center"/>
    </xf>
    <xf numFmtId="2" fontId="18" fillId="0" borderId="7" xfId="1" applyNumberFormat="1" applyFont="1" applyFill="1" applyBorder="1" applyAlignment="1">
      <alignment horizontal="right" vertical="center"/>
    </xf>
    <xf numFmtId="0" fontId="18" fillId="0" borderId="7" xfId="1" applyFont="1" applyFill="1" applyBorder="1" applyAlignment="1">
      <alignment horizontal="center" vertical="center"/>
    </xf>
    <xf numFmtId="0" fontId="18" fillId="0" borderId="9" xfId="1" applyFont="1" applyFill="1" applyBorder="1" applyAlignment="1">
      <alignment horizontal="right" vertical="center"/>
    </xf>
    <xf numFmtId="0" fontId="18" fillId="0" borderId="8" xfId="1" applyFont="1" applyFill="1" applyBorder="1" applyAlignment="1">
      <alignment horizontal="center" vertical="center"/>
    </xf>
    <xf numFmtId="0" fontId="18" fillId="0" borderId="8" xfId="1" applyFont="1" applyFill="1" applyBorder="1" applyAlignment="1">
      <alignment horizontal="right" vertical="center"/>
    </xf>
    <xf numFmtId="2" fontId="18" fillId="0" borderId="8" xfId="1" applyNumberFormat="1" applyFont="1" applyFill="1" applyBorder="1" applyAlignment="1">
      <alignment horizontal="right" vertical="center"/>
    </xf>
    <xf numFmtId="0" fontId="18" fillId="0" borderId="6" xfId="1" applyFont="1" applyFill="1" applyBorder="1" applyAlignment="1">
      <alignment horizontal="right" vertical="center"/>
    </xf>
    <xf numFmtId="2" fontId="18" fillId="0" borderId="5" xfId="1" applyNumberFormat="1" applyFont="1" applyFill="1" applyBorder="1" applyAlignment="1">
      <alignment horizontal="right" vertical="center"/>
    </xf>
    <xf numFmtId="0" fontId="34" fillId="0" borderId="14" xfId="8" applyNumberFormat="1" applyFont="1" applyFill="1" applyBorder="1" applyAlignment="1" applyProtection="1">
      <alignment horizontal="center" vertical="top"/>
    </xf>
    <xf numFmtId="0" fontId="34" fillId="0" borderId="7" xfId="8" applyNumberFormat="1" applyFont="1" applyFill="1" applyBorder="1" applyAlignment="1" applyProtection="1">
      <alignment horizontal="center" vertical="top"/>
    </xf>
    <xf numFmtId="0" fontId="34" fillId="0" borderId="8" xfId="8" applyNumberFormat="1" applyFont="1" applyFill="1" applyBorder="1" applyAlignment="1" applyProtection="1">
      <alignment horizontal="center" vertical="top"/>
    </xf>
    <xf numFmtId="0" fontId="15" fillId="0" borderId="14" xfId="8" applyNumberFormat="1" applyFont="1" applyFill="1" applyBorder="1" applyAlignment="1" applyProtection="1">
      <alignment horizontal="left" vertical="top" indent="5"/>
    </xf>
    <xf numFmtId="0" fontId="15" fillId="0" borderId="10" xfId="8" applyNumberFormat="1" applyFont="1" applyFill="1" applyBorder="1" applyAlignment="1" applyProtection="1">
      <alignment horizontal="left" vertical="center" indent="5"/>
    </xf>
    <xf numFmtId="0" fontId="12" fillId="0" borderId="8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8" xfId="1" applyNumberFormat="1" applyFont="1" applyFill="1" applyBorder="1" applyAlignment="1" applyProtection="1">
      <alignment horizontal="center" vertical="top" wrapText="1"/>
    </xf>
    <xf numFmtId="0" fontId="12" fillId="0" borderId="8" xfId="1" applyNumberFormat="1" applyFont="1" applyFill="1" applyBorder="1" applyAlignment="1" applyProtection="1">
      <alignment horizontal="center" vertical="center"/>
    </xf>
    <xf numFmtId="0" fontId="12" fillId="0" borderId="8" xfId="1" applyNumberFormat="1" applyFont="1" applyFill="1" applyBorder="1" applyAlignment="1" applyProtection="1">
      <alignment horizontal="center" vertical="top"/>
    </xf>
    <xf numFmtId="0" fontId="2" fillId="0" borderId="0" xfId="9" applyFont="1" applyAlignment="1">
      <alignment horizontal="right" vertical="top"/>
    </xf>
    <xf numFmtId="0" fontId="1" fillId="0" borderId="0" xfId="9" applyFont="1" applyBorder="1" applyAlignment="1">
      <alignment vertical="top" wrapText="1"/>
    </xf>
    <xf numFmtId="0" fontId="2" fillId="0" borderId="0" xfId="9" applyFont="1" applyBorder="1" applyAlignment="1">
      <alignment vertical="top" wrapText="1"/>
    </xf>
    <xf numFmtId="0" fontId="2" fillId="0" borderId="5" xfId="9" applyFont="1" applyBorder="1" applyAlignment="1">
      <alignment horizontal="right" vertical="top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23" fillId="0" borderId="2" xfId="0" applyFont="1" applyBorder="1" applyAlignment="1">
      <alignment wrapText="1"/>
    </xf>
    <xf numFmtId="0" fontId="1" fillId="0" borderId="7" xfId="7" applyFont="1" applyFill="1" applyBorder="1" applyAlignment="1">
      <alignment horizontal="left"/>
    </xf>
    <xf numFmtId="0" fontId="2" fillId="0" borderId="13" xfId="7" applyFont="1" applyBorder="1"/>
    <xf numFmtId="0" fontId="2" fillId="0" borderId="0" xfId="7" applyFont="1"/>
    <xf numFmtId="0" fontId="0" fillId="0" borderId="0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28" fillId="0" borderId="10" xfId="7" applyFont="1" applyBorder="1" applyAlignment="1">
      <alignment horizontal="center" vertical="center"/>
    </xf>
    <xf numFmtId="0" fontId="29" fillId="0" borderId="10" xfId="7" applyFont="1" applyBorder="1" applyAlignment="1">
      <alignment horizontal="center" vertical="center" wrapText="1"/>
    </xf>
    <xf numFmtId="0" fontId="11" fillId="0" borderId="10" xfId="7" applyFont="1" applyBorder="1" applyAlignment="1">
      <alignment horizontal="center" vertical="center"/>
    </xf>
    <xf numFmtId="165" fontId="29" fillId="0" borderId="10" xfId="7" applyNumberFormat="1" applyFont="1" applyBorder="1" applyAlignment="1">
      <alignment horizontal="center" vertical="center"/>
    </xf>
    <xf numFmtId="0" fontId="32" fillId="0" borderId="2" xfId="7" applyFont="1" applyBorder="1" applyAlignment="1">
      <alignment vertical="center"/>
    </xf>
    <xf numFmtId="0" fontId="15" fillId="0" borderId="13" xfId="8" applyNumberFormat="1" applyFont="1" applyFill="1" applyBorder="1" applyAlignment="1" applyProtection="1">
      <alignment horizontal="center" vertical="top"/>
    </xf>
    <xf numFmtId="0" fontId="15" fillId="0" borderId="10" xfId="8" applyNumberFormat="1" applyFont="1" applyFill="1" applyBorder="1" applyAlignment="1" applyProtection="1">
      <alignment horizontal="center" vertical="top"/>
    </xf>
    <xf numFmtId="0" fontId="34" fillId="0" borderId="0" xfId="8" applyFont="1" applyFill="1" applyAlignment="1">
      <alignment horizontal="left"/>
    </xf>
    <xf numFmtId="0" fontId="35" fillId="0" borderId="0" xfId="8" applyNumberFormat="1" applyFont="1" applyFill="1" applyBorder="1" applyAlignment="1" applyProtection="1">
      <alignment horizontal="center" vertical="top" wrapText="1"/>
    </xf>
    <xf numFmtId="0" fontId="15" fillId="0" borderId="8" xfId="8" applyNumberFormat="1" applyFont="1" applyFill="1" applyBorder="1" applyAlignment="1" applyProtection="1">
      <alignment horizontal="center" vertical="center"/>
    </xf>
    <xf numFmtId="0" fontId="5" fillId="0" borderId="8" xfId="7" applyFont="1" applyBorder="1" applyAlignment="1">
      <alignment horizontal="center" vertical="center"/>
    </xf>
    <xf numFmtId="0" fontId="5" fillId="0" borderId="10" xfId="7" applyFont="1" applyBorder="1" applyAlignment="1">
      <alignment horizontal="center" vertical="center"/>
    </xf>
    <xf numFmtId="0" fontId="5" fillId="0" borderId="8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/>
    </xf>
    <xf numFmtId="0" fontId="2" fillId="0" borderId="13" xfId="7" applyFont="1" applyBorder="1" applyAlignment="1">
      <alignment horizontal="center" vertical="center"/>
    </xf>
    <xf numFmtId="0" fontId="2" fillId="0" borderId="11" xfId="7" applyFont="1" applyBorder="1" applyAlignment="1">
      <alignment horizontal="center" vertical="center" wrapText="1"/>
    </xf>
    <xf numFmtId="0" fontId="2" fillId="0" borderId="13" xfId="7" applyFont="1" applyBorder="1" applyAlignment="1">
      <alignment horizontal="center" vertical="center" wrapText="1"/>
    </xf>
    <xf numFmtId="0" fontId="0" fillId="0" borderId="0" xfId="9" applyFont="1" applyBorder="1" applyAlignment="1">
      <alignment horizontal="left" vertical="top" wrapText="1"/>
    </xf>
    <xf numFmtId="0" fontId="1" fillId="0" borderId="0" xfId="9" applyFont="1" applyBorder="1" applyAlignment="1">
      <alignment horizontal="left" vertical="top" wrapText="1"/>
    </xf>
    <xf numFmtId="0" fontId="12" fillId="0" borderId="11" xfId="9" applyFont="1" applyBorder="1" applyAlignment="1">
      <alignment horizontal="center" vertical="top" wrapText="1"/>
    </xf>
    <xf numFmtId="0" fontId="12" fillId="0" borderId="12" xfId="9" applyFont="1" applyBorder="1" applyAlignment="1">
      <alignment horizontal="center" vertical="top" wrapText="1"/>
    </xf>
    <xf numFmtId="0" fontId="12" fillId="0" borderId="13" xfId="9" applyFont="1" applyBorder="1" applyAlignment="1">
      <alignment horizontal="center" vertical="top" wrapText="1"/>
    </xf>
    <xf numFmtId="0" fontId="5" fillId="0" borderId="14" xfId="9" applyFont="1" applyBorder="1" applyAlignment="1">
      <alignment horizontal="center" vertical="top" wrapText="1"/>
    </xf>
    <xf numFmtId="0" fontId="5" fillId="0" borderId="8" xfId="9" applyFont="1" applyBorder="1" applyAlignment="1">
      <alignment horizontal="center" vertical="top" wrapText="1"/>
    </xf>
    <xf numFmtId="0" fontId="0" fillId="0" borderId="2" xfId="9" applyFont="1" applyBorder="1" applyAlignment="1">
      <alignment horizontal="left" vertical="top" wrapText="1"/>
    </xf>
    <xf numFmtId="0" fontId="1" fillId="0" borderId="2" xfId="9" applyFont="1" applyBorder="1" applyAlignment="1">
      <alignment horizontal="left" vertical="top" wrapText="1"/>
    </xf>
    <xf numFmtId="0" fontId="11" fillId="0" borderId="0" xfId="9" applyFont="1" applyAlignment="1">
      <alignment horizontal="center" vertical="top" wrapText="1"/>
    </xf>
    <xf numFmtId="0" fontId="11" fillId="0" borderId="0" xfId="9" applyFont="1" applyBorder="1" applyAlignment="1">
      <alignment horizontal="center" vertical="top" wrapText="1"/>
    </xf>
    <xf numFmtId="0" fontId="10" fillId="0" borderId="8" xfId="9" applyFont="1" applyBorder="1" applyAlignment="1">
      <alignment horizontal="center" vertical="top" wrapText="1"/>
    </xf>
    <xf numFmtId="0" fontId="10" fillId="0" borderId="10" xfId="9" applyFont="1" applyBorder="1" applyAlignment="1">
      <alignment horizontal="center" vertical="top" wrapText="1"/>
    </xf>
    <xf numFmtId="0" fontId="2" fillId="0" borderId="7" xfId="9" applyFont="1" applyBorder="1" applyAlignment="1">
      <alignment horizontal="center" vertical="top" wrapText="1"/>
    </xf>
    <xf numFmtId="0" fontId="2" fillId="0" borderId="8" xfId="9" applyFont="1" applyBorder="1" applyAlignment="1">
      <alignment horizontal="center" vertical="top" wrapText="1"/>
    </xf>
    <xf numFmtId="49" fontId="36" fillId="0" borderId="10" xfId="9" applyNumberFormat="1" applyFont="1" applyFill="1" applyBorder="1" applyAlignment="1">
      <alignment horizontal="center"/>
    </xf>
    <xf numFmtId="0" fontId="0" fillId="0" borderId="0" xfId="9" applyFont="1" applyFill="1" applyAlignment="1">
      <alignment horizontal="left" wrapText="1"/>
    </xf>
    <xf numFmtId="0" fontId="1" fillId="0" borderId="0" xfId="9" applyFont="1" applyFill="1" applyAlignment="1">
      <alignment horizontal="left" wrapText="1"/>
    </xf>
    <xf numFmtId="49" fontId="13" fillId="0" borderId="10" xfId="9" applyNumberFormat="1" applyFont="1" applyFill="1" applyBorder="1" applyAlignment="1">
      <alignment horizontal="center"/>
    </xf>
    <xf numFmtId="49" fontId="13" fillId="0" borderId="10" xfId="9" applyNumberFormat="1" applyFont="1" applyFill="1" applyBorder="1" applyAlignment="1">
      <alignment horizontal="left" vertical="center" wrapText="1"/>
    </xf>
    <xf numFmtId="49" fontId="13" fillId="0" borderId="10" xfId="9" applyNumberFormat="1" applyFont="1" applyFill="1" applyBorder="1" applyAlignment="1">
      <alignment horizontal="center" vertical="center" wrapText="1"/>
    </xf>
    <xf numFmtId="49" fontId="13" fillId="0" borderId="10" xfId="9" applyNumberFormat="1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/>
    </xf>
    <xf numFmtId="49" fontId="5" fillId="0" borderId="10" xfId="9" applyNumberFormat="1" applyFont="1" applyFill="1" applyBorder="1" applyAlignment="1">
      <alignment horizontal="center" vertical="top" wrapText="1"/>
    </xf>
    <xf numFmtId="49" fontId="5" fillId="0" borderId="10" xfId="9" applyNumberFormat="1" applyFont="1" applyFill="1" applyBorder="1" applyAlignment="1">
      <alignment horizontal="left" vertical="top" wrapText="1"/>
    </xf>
    <xf numFmtId="0" fontId="5" fillId="0" borderId="10" xfId="9" applyFont="1" applyFill="1" applyBorder="1" applyAlignment="1">
      <alignment horizontal="center"/>
    </xf>
    <xf numFmtId="49" fontId="2" fillId="0" borderId="10" xfId="4" applyNumberFormat="1" applyFont="1" applyFill="1" applyBorder="1" applyAlignment="1">
      <alignment horizontal="center" vertical="center"/>
    </xf>
    <xf numFmtId="49" fontId="2" fillId="0" borderId="10" xfId="4" applyNumberFormat="1" applyFont="1" applyFill="1" applyBorder="1" applyAlignment="1">
      <alignment horizontal="left" vertical="center"/>
    </xf>
    <xf numFmtId="49" fontId="2" fillId="0" borderId="10" xfId="4" applyNumberFormat="1" applyFont="1" applyFill="1" applyBorder="1" applyAlignment="1">
      <alignment horizontal="center" vertical="center" wrapText="1"/>
    </xf>
    <xf numFmtId="49" fontId="2" fillId="0" borderId="10" xfId="4" applyNumberFormat="1" applyFont="1" applyFill="1" applyBorder="1" applyAlignment="1">
      <alignment horizontal="left" vertical="center" wrapText="1"/>
    </xf>
    <xf numFmtId="49" fontId="2" fillId="0" borderId="14" xfId="4" applyNumberFormat="1" applyFont="1" applyFill="1" applyBorder="1" applyAlignment="1">
      <alignment horizontal="center" vertical="center"/>
    </xf>
    <xf numFmtId="49" fontId="2" fillId="0" borderId="7" xfId="4" applyNumberFormat="1" applyFont="1" applyFill="1" applyBorder="1" applyAlignment="1">
      <alignment horizontal="center" vertical="center"/>
    </xf>
    <xf numFmtId="49" fontId="2" fillId="0" borderId="8" xfId="4" applyNumberFormat="1" applyFont="1" applyFill="1" applyBorder="1" applyAlignment="1">
      <alignment horizontal="center" vertical="center"/>
    </xf>
    <xf numFmtId="49" fontId="2" fillId="0" borderId="14" xfId="4" applyNumberFormat="1" applyFont="1" applyFill="1" applyBorder="1" applyAlignment="1">
      <alignment horizontal="left" vertical="center"/>
    </xf>
    <xf numFmtId="49" fontId="2" fillId="0" borderId="7" xfId="4" applyNumberFormat="1" applyFont="1" applyFill="1" applyBorder="1" applyAlignment="1">
      <alignment horizontal="left" vertical="center"/>
    </xf>
    <xf numFmtId="49" fontId="2" fillId="0" borderId="8" xfId="4" applyNumberFormat="1" applyFont="1" applyFill="1" applyBorder="1" applyAlignment="1">
      <alignment horizontal="left" vertical="center"/>
    </xf>
    <xf numFmtId="49" fontId="5" fillId="0" borderId="10" xfId="4" applyNumberFormat="1" applyFont="1" applyFill="1" applyBorder="1" applyAlignment="1">
      <alignment horizontal="center" vertical="top" wrapText="1"/>
    </xf>
    <xf numFmtId="49" fontId="2" fillId="0" borderId="14" xfId="4" applyNumberFormat="1" applyFont="1" applyFill="1" applyBorder="1" applyAlignment="1">
      <alignment horizontal="center" vertical="center" wrapText="1"/>
    </xf>
    <xf numFmtId="49" fontId="2" fillId="0" borderId="7" xfId="4" applyNumberFormat="1" applyFont="1" applyFill="1" applyBorder="1" applyAlignment="1">
      <alignment horizontal="center" vertical="center" wrapText="1"/>
    </xf>
    <xf numFmtId="49" fontId="2" fillId="0" borderId="8" xfId="4" applyNumberFormat="1" applyFont="1" applyFill="1" applyBorder="1" applyAlignment="1">
      <alignment horizontal="center" vertical="center" wrapText="1"/>
    </xf>
    <xf numFmtId="49" fontId="2" fillId="0" borderId="14" xfId="4" applyNumberFormat="1" applyFont="1" applyFill="1" applyBorder="1" applyAlignment="1">
      <alignment horizontal="left" vertical="center" wrapText="1"/>
    </xf>
    <xf numFmtId="49" fontId="2" fillId="0" borderId="7" xfId="4" applyNumberFormat="1" applyFont="1" applyFill="1" applyBorder="1" applyAlignment="1">
      <alignment horizontal="left" vertical="center" wrapText="1"/>
    </xf>
    <xf numFmtId="49" fontId="2" fillId="0" borderId="8" xfId="4" applyNumberFormat="1" applyFont="1" applyFill="1" applyBorder="1" applyAlignment="1">
      <alignment horizontal="left" vertical="center" wrapText="1"/>
    </xf>
    <xf numFmtId="49" fontId="5" fillId="0" borderId="10" xfId="4" applyNumberFormat="1" applyFont="1" applyFill="1" applyBorder="1" applyAlignment="1">
      <alignment horizontal="center" vertical="center" wrapText="1"/>
    </xf>
    <xf numFmtId="0" fontId="1" fillId="0" borderId="2" xfId="10" applyFont="1" applyBorder="1" applyAlignment="1">
      <alignment horizontal="left" vertical="center" wrapText="1"/>
    </xf>
    <xf numFmtId="0" fontId="1" fillId="0" borderId="0" xfId="10" applyFont="1" applyAlignment="1">
      <alignment horizontal="left" vertical="top" wrapText="1"/>
    </xf>
    <xf numFmtId="0" fontId="8" fillId="0" borderId="0" xfId="3" applyAlignment="1">
      <alignment horizontal="left" vertical="top" wrapText="1"/>
    </xf>
    <xf numFmtId="0" fontId="11" fillId="0" borderId="0" xfId="10" applyFont="1" applyBorder="1" applyAlignment="1">
      <alignment horizontal="center" vertical="center" wrapText="1"/>
    </xf>
    <xf numFmtId="0" fontId="5" fillId="0" borderId="7" xfId="10" applyFont="1" applyBorder="1" applyAlignment="1">
      <alignment horizontal="center" vertical="center" wrapText="1"/>
    </xf>
    <xf numFmtId="0" fontId="5" fillId="0" borderId="8" xfId="10" applyFont="1" applyBorder="1" applyAlignment="1">
      <alignment horizontal="center" vertical="center" wrapText="1"/>
    </xf>
    <xf numFmtId="0" fontId="5" fillId="0" borderId="7" xfId="10" applyFont="1" applyBorder="1" applyAlignment="1">
      <alignment horizontal="center" vertical="top" wrapText="1"/>
    </xf>
    <xf numFmtId="0" fontId="5" fillId="0" borderId="8" xfId="10" applyFont="1" applyBorder="1" applyAlignment="1">
      <alignment horizontal="center" vertical="top" wrapText="1"/>
    </xf>
    <xf numFmtId="0" fontId="5" fillId="0" borderId="4" xfId="10" applyFont="1" applyBorder="1" applyAlignment="1">
      <alignment horizontal="center" vertical="top" wrapText="1"/>
    </xf>
    <xf numFmtId="0" fontId="5" fillId="0" borderId="5" xfId="10" applyFont="1" applyBorder="1" applyAlignment="1">
      <alignment horizontal="center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4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27" fillId="0" borderId="2" xfId="0" applyFont="1" applyBorder="1" applyAlignment="1">
      <alignment horizontal="left" wrapText="1"/>
    </xf>
    <xf numFmtId="0" fontId="11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top" wrapText="1"/>
    </xf>
    <xf numFmtId="0" fontId="15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0" fontId="40" fillId="0" borderId="0" xfId="1" applyFont="1" applyFill="1" applyBorder="1" applyAlignment="1">
      <alignment horizontal="left" vertical="center" wrapText="1"/>
    </xf>
    <xf numFmtId="0" fontId="12" fillId="0" borderId="14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wrapText="1"/>
    </xf>
    <xf numFmtId="0" fontId="11" fillId="0" borderId="5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2" xfId="1" applyNumberFormat="1" applyFont="1" applyFill="1" applyBorder="1" applyAlignment="1" applyProtection="1">
      <alignment horizontal="left" vertical="top"/>
    </xf>
    <xf numFmtId="0" fontId="10" fillId="0" borderId="0" xfId="1" applyNumberFormat="1" applyFont="1" applyFill="1" applyBorder="1" applyAlignment="1" applyProtection="1">
      <alignment horizontal="center" vertical="top"/>
    </xf>
    <xf numFmtId="0" fontId="16" fillId="0" borderId="14" xfId="1" applyFont="1" applyFill="1" applyBorder="1" applyAlignment="1">
      <alignment horizontal="left" vertical="center"/>
    </xf>
    <xf numFmtId="0" fontId="16" fillId="0" borderId="7" xfId="1" applyFont="1" applyFill="1" applyBorder="1" applyAlignment="1">
      <alignment horizontal="left" vertical="center"/>
    </xf>
    <xf numFmtId="0" fontId="16" fillId="0" borderId="8" xfId="1" applyFont="1" applyFill="1" applyBorder="1" applyAlignment="1">
      <alignment horizontal="left" vertical="center"/>
    </xf>
    <xf numFmtId="0" fontId="16" fillId="0" borderId="14" xfId="1" applyNumberFormat="1" applyFont="1" applyFill="1" applyBorder="1" applyAlignment="1" applyProtection="1">
      <alignment horizontal="left" vertical="center"/>
    </xf>
    <xf numFmtId="0" fontId="16" fillId="0" borderId="7" xfId="1" applyNumberFormat="1" applyFont="1" applyFill="1" applyBorder="1" applyAlignment="1" applyProtection="1">
      <alignment horizontal="left" vertical="center"/>
    </xf>
    <xf numFmtId="0" fontId="16" fillId="0" borderId="8" xfId="1" applyNumberFormat="1" applyFont="1" applyFill="1" applyBorder="1" applyAlignment="1" applyProtection="1">
      <alignment horizontal="left" vertical="center"/>
    </xf>
    <xf numFmtId="0" fontId="15" fillId="0" borderId="5" xfId="1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 vertical="center" wrapText="1"/>
    </xf>
  </cellXfs>
  <cellStyles count="11">
    <cellStyle name="Hyperlink" xfId="3" builtinId="8"/>
    <cellStyle name="Hyperlink 2" xfId="5"/>
    <cellStyle name="Normal" xfId="0" builtinId="0"/>
    <cellStyle name="Normal 2" xfId="2"/>
    <cellStyle name="Normal 2 2" xfId="6"/>
    <cellStyle name="Normal 2 2 2" xfId="10"/>
    <cellStyle name="Normal 2 3" xfId="7"/>
    <cellStyle name="Normal 3" xfId="8"/>
    <cellStyle name="Normal 4" xfId="4"/>
    <cellStyle name="Normal 5" xfId="1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view="pageBreakPreview" topLeftCell="A22" zoomScale="80" zoomScaleNormal="100" zoomScaleSheetLayoutView="80" workbookViewId="0">
      <selection activeCell="A2" sqref="A2:A3"/>
    </sheetView>
  </sheetViews>
  <sheetFormatPr defaultColWidth="8.85546875" defaultRowHeight="17.25" x14ac:dyDescent="0.25"/>
  <cols>
    <col min="1" max="1" width="6.28515625" style="110" customWidth="1"/>
    <col min="2" max="2" width="22.7109375" style="113" customWidth="1"/>
    <col min="3" max="3" width="12" style="112" bestFit="1" customWidth="1"/>
    <col min="4" max="4" width="10.5703125" style="112" bestFit="1" customWidth="1"/>
    <col min="5" max="5" width="12" style="112" bestFit="1" customWidth="1"/>
    <col min="6" max="6" width="9.140625" style="112" bestFit="1" customWidth="1"/>
    <col min="7" max="7" width="6.28515625" style="112" bestFit="1" customWidth="1"/>
    <col min="8" max="8" width="8.5703125" style="112" bestFit="1" customWidth="1"/>
    <col min="9" max="9" width="10.5703125" style="112" bestFit="1" customWidth="1"/>
    <col min="10" max="10" width="9.140625" style="112" bestFit="1" customWidth="1"/>
    <col min="11" max="11" width="18.140625" style="112" bestFit="1" customWidth="1"/>
    <col min="12" max="12" width="7.7109375" style="112" bestFit="1" customWidth="1"/>
    <col min="13" max="13" width="8.5703125" style="112" bestFit="1" customWidth="1"/>
    <col min="14" max="14" width="6.28515625" style="112" bestFit="1" customWidth="1"/>
    <col min="15" max="15" width="9.140625" style="112" bestFit="1" customWidth="1"/>
    <col min="16" max="16" width="12" style="112" bestFit="1" customWidth="1"/>
    <col min="17" max="17" width="10.5703125" style="112" bestFit="1" customWidth="1"/>
    <col min="18" max="18" width="9.140625" style="112" bestFit="1" customWidth="1"/>
    <col min="19" max="19" width="6.28515625" style="112" bestFit="1" customWidth="1"/>
    <col min="20" max="20" width="12" style="112" bestFit="1" customWidth="1"/>
    <col min="21" max="21" width="10.5703125" style="112" bestFit="1" customWidth="1"/>
    <col min="22" max="22" width="9.140625" style="112" bestFit="1" customWidth="1"/>
    <col min="23" max="23" width="7.7109375" style="112" bestFit="1" customWidth="1"/>
    <col min="24" max="25" width="9.140625" style="112" bestFit="1" customWidth="1"/>
    <col min="26" max="26" width="10.5703125" style="112" bestFit="1" customWidth="1"/>
    <col min="27" max="27" width="12" style="112" bestFit="1" customWidth="1"/>
    <col min="28" max="16384" width="8.85546875" style="100"/>
  </cols>
  <sheetData>
    <row r="1" spans="1:27" ht="33.6" customHeight="1" x14ac:dyDescent="0.25">
      <c r="A1" s="311" t="s">
        <v>481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</row>
    <row r="2" spans="1:27" s="101" customFormat="1" ht="21" customHeight="1" x14ac:dyDescent="0.25">
      <c r="A2" s="312" t="s">
        <v>482</v>
      </c>
      <c r="B2" s="313" t="s">
        <v>73</v>
      </c>
      <c r="C2" s="314" t="s">
        <v>483</v>
      </c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</row>
    <row r="3" spans="1:27" s="101" customFormat="1" ht="93" customHeight="1" x14ac:dyDescent="0.25">
      <c r="A3" s="312"/>
      <c r="B3" s="313"/>
      <c r="C3" s="102" t="s">
        <v>484</v>
      </c>
      <c r="D3" s="103" t="s">
        <v>485</v>
      </c>
      <c r="E3" s="103" t="s">
        <v>486</v>
      </c>
      <c r="F3" s="103" t="s">
        <v>487</v>
      </c>
      <c r="G3" s="103" t="s">
        <v>488</v>
      </c>
      <c r="H3" s="103" t="s">
        <v>489</v>
      </c>
      <c r="I3" s="103" t="s">
        <v>490</v>
      </c>
      <c r="J3" s="103" t="s">
        <v>491</v>
      </c>
      <c r="K3" s="103" t="s">
        <v>492</v>
      </c>
      <c r="L3" s="103" t="s">
        <v>493</v>
      </c>
      <c r="M3" s="103" t="s">
        <v>494</v>
      </c>
      <c r="N3" s="103" t="s">
        <v>495</v>
      </c>
      <c r="O3" s="103" t="s">
        <v>496</v>
      </c>
      <c r="P3" s="103" t="s">
        <v>497</v>
      </c>
      <c r="Q3" s="103" t="s">
        <v>498</v>
      </c>
      <c r="R3" s="103" t="s">
        <v>499</v>
      </c>
      <c r="S3" s="103" t="s">
        <v>500</v>
      </c>
      <c r="T3" s="103" t="s">
        <v>501</v>
      </c>
      <c r="U3" s="103" t="s">
        <v>502</v>
      </c>
      <c r="V3" s="103" t="s">
        <v>503</v>
      </c>
      <c r="W3" s="103" t="s">
        <v>504</v>
      </c>
      <c r="X3" s="103" t="s">
        <v>505</v>
      </c>
      <c r="Y3" s="103" t="s">
        <v>506</v>
      </c>
      <c r="Z3" s="103" t="s">
        <v>89</v>
      </c>
      <c r="AA3" s="103" t="s">
        <v>33</v>
      </c>
    </row>
    <row r="4" spans="1:27" s="101" customFormat="1" ht="31.5" customHeight="1" x14ac:dyDescent="0.25">
      <c r="A4" s="104">
        <v>1</v>
      </c>
      <c r="B4" s="105" t="s">
        <v>84</v>
      </c>
      <c r="C4" s="106">
        <v>197</v>
      </c>
      <c r="D4" s="106">
        <v>362.7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>
        <v>89.57</v>
      </c>
      <c r="U4" s="106"/>
      <c r="V4" s="106"/>
      <c r="W4" s="106"/>
      <c r="X4" s="106">
        <v>114.46</v>
      </c>
      <c r="Y4" s="106"/>
      <c r="Z4" s="106">
        <v>61.17</v>
      </c>
      <c r="AA4" s="106">
        <f t="shared" ref="AA4:AA32" si="0">SUM(C4:Z4)</f>
        <v>824.9</v>
      </c>
    </row>
    <row r="5" spans="1:27" s="101" customFormat="1" ht="31.5" customHeight="1" x14ac:dyDescent="0.25">
      <c r="A5" s="104">
        <v>2</v>
      </c>
      <c r="B5" s="105" t="s">
        <v>1</v>
      </c>
      <c r="C5" s="106">
        <v>2432.6799999999998</v>
      </c>
      <c r="D5" s="106">
        <v>785.15</v>
      </c>
      <c r="E5" s="106">
        <v>4727.26</v>
      </c>
      <c r="F5" s="106"/>
      <c r="G5" s="106"/>
      <c r="H5" s="106"/>
      <c r="I5" s="106">
        <v>7003.35</v>
      </c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>
        <v>9930.11</v>
      </c>
      <c r="U5" s="106"/>
      <c r="V5" s="106"/>
      <c r="W5" s="106"/>
      <c r="X5" s="106"/>
      <c r="Y5" s="106"/>
      <c r="Z5" s="106">
        <v>2625.95</v>
      </c>
      <c r="AA5" s="106">
        <f t="shared" si="0"/>
        <v>27504.500000000004</v>
      </c>
    </row>
    <row r="6" spans="1:27" s="101" customFormat="1" ht="31.5" customHeight="1" x14ac:dyDescent="0.25">
      <c r="A6" s="104">
        <v>3</v>
      </c>
      <c r="B6" s="105" t="s">
        <v>2</v>
      </c>
      <c r="C6" s="106">
        <v>251.61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>
        <v>8004.46</v>
      </c>
      <c r="U6" s="106"/>
      <c r="V6" s="106"/>
      <c r="W6" s="106"/>
      <c r="X6" s="106"/>
      <c r="Y6" s="106"/>
      <c r="Z6" s="106">
        <v>118.23</v>
      </c>
      <c r="AA6" s="106">
        <f t="shared" si="0"/>
        <v>8374.2999999999993</v>
      </c>
    </row>
    <row r="7" spans="1:27" s="101" customFormat="1" ht="31.5" customHeight="1" x14ac:dyDescent="0.25">
      <c r="A7" s="104">
        <v>4</v>
      </c>
      <c r="B7" s="105" t="s">
        <v>3</v>
      </c>
      <c r="C7" s="106">
        <v>1204.68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>
        <v>6292.32</v>
      </c>
      <c r="U7" s="106"/>
      <c r="V7" s="106"/>
      <c r="W7" s="106"/>
      <c r="X7" s="106"/>
      <c r="Y7" s="106"/>
      <c r="Z7" s="106">
        <v>346.8</v>
      </c>
      <c r="AA7" s="106">
        <f t="shared" si="0"/>
        <v>7843.8</v>
      </c>
    </row>
    <row r="8" spans="1:27" s="101" customFormat="1" ht="31.5" customHeight="1" x14ac:dyDescent="0.25">
      <c r="A8" s="104">
        <v>5</v>
      </c>
      <c r="B8" s="107" t="s">
        <v>507</v>
      </c>
      <c r="C8" s="106">
        <v>9012.82</v>
      </c>
      <c r="D8" s="106"/>
      <c r="E8" s="106">
        <v>11.5211256345685</v>
      </c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>
        <v>7113.67</v>
      </c>
      <c r="U8" s="106">
        <v>18.72</v>
      </c>
      <c r="V8" s="106"/>
      <c r="W8" s="106"/>
      <c r="X8" s="106"/>
      <c r="Y8" s="106"/>
      <c r="Z8" s="106">
        <v>470.12</v>
      </c>
      <c r="AA8" s="106">
        <f t="shared" si="0"/>
        <v>16626.851125634566</v>
      </c>
    </row>
    <row r="9" spans="1:27" s="101" customFormat="1" ht="31.5" customHeight="1" x14ac:dyDescent="0.25">
      <c r="A9" s="104">
        <v>6</v>
      </c>
      <c r="B9" s="105" t="s">
        <v>6</v>
      </c>
      <c r="C9" s="106">
        <v>94.58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>
        <v>6.06</v>
      </c>
      <c r="U9" s="106"/>
      <c r="V9" s="106"/>
      <c r="W9" s="106"/>
      <c r="X9" s="106"/>
      <c r="Y9" s="106"/>
      <c r="Z9" s="106">
        <v>47.66</v>
      </c>
      <c r="AA9" s="106">
        <f t="shared" si="0"/>
        <v>148.30000000000001</v>
      </c>
    </row>
    <row r="10" spans="1:27" s="101" customFormat="1" ht="31.5" customHeight="1" x14ac:dyDescent="0.25">
      <c r="A10" s="104">
        <v>7</v>
      </c>
      <c r="B10" s="105" t="s">
        <v>7</v>
      </c>
      <c r="C10" s="106">
        <v>281.98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>
        <v>70.040000000000006</v>
      </c>
      <c r="U10" s="106"/>
      <c r="V10" s="106"/>
      <c r="W10" s="106"/>
      <c r="X10" s="106"/>
      <c r="Y10" s="106"/>
      <c r="Z10" s="106">
        <v>18.18</v>
      </c>
      <c r="AA10" s="106">
        <f t="shared" si="0"/>
        <v>370.20000000000005</v>
      </c>
    </row>
    <row r="11" spans="1:27" s="101" customFormat="1" ht="31.5" customHeight="1" x14ac:dyDescent="0.25">
      <c r="A11" s="104">
        <v>8</v>
      </c>
      <c r="B11" s="105" t="s">
        <v>8</v>
      </c>
      <c r="C11" s="106">
        <v>6703.43</v>
      </c>
      <c r="D11" s="106">
        <v>2021.06</v>
      </c>
      <c r="E11" s="106">
        <v>5308.68</v>
      </c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>
        <v>2534.87</v>
      </c>
      <c r="Q11" s="106"/>
      <c r="R11" s="106"/>
      <c r="S11" s="106"/>
      <c r="T11" s="106">
        <v>101.4</v>
      </c>
      <c r="U11" s="106"/>
      <c r="V11" s="106"/>
      <c r="W11" s="106"/>
      <c r="X11" s="106"/>
      <c r="Y11" s="106"/>
      <c r="Z11" s="106">
        <v>2932.96</v>
      </c>
      <c r="AA11" s="106">
        <f t="shared" si="0"/>
        <v>19602.400000000001</v>
      </c>
    </row>
    <row r="12" spans="1:27" s="101" customFormat="1" ht="31.5" customHeight="1" x14ac:dyDescent="0.25">
      <c r="A12" s="104">
        <v>9</v>
      </c>
      <c r="B12" s="105" t="s">
        <v>9</v>
      </c>
      <c r="C12" s="106">
        <v>3828.93</v>
      </c>
      <c r="D12" s="106"/>
      <c r="E12" s="106">
        <v>12.74</v>
      </c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>
        <v>409.07</v>
      </c>
      <c r="Q12" s="106"/>
      <c r="R12" s="106"/>
      <c r="S12" s="106"/>
      <c r="T12" s="106"/>
      <c r="U12" s="106"/>
      <c r="V12" s="106"/>
      <c r="W12" s="106"/>
      <c r="X12" s="106"/>
      <c r="Y12" s="106"/>
      <c r="Z12" s="106">
        <v>170.46</v>
      </c>
      <c r="AA12" s="106">
        <f t="shared" si="0"/>
        <v>4421.2</v>
      </c>
    </row>
    <row r="13" spans="1:27" s="101" customFormat="1" ht="31.5" customHeight="1" x14ac:dyDescent="0.25">
      <c r="A13" s="104">
        <v>10</v>
      </c>
      <c r="B13" s="105" t="s">
        <v>10</v>
      </c>
      <c r="C13" s="106">
        <v>1054</v>
      </c>
      <c r="D13" s="106"/>
      <c r="E13" s="106"/>
      <c r="F13" s="106"/>
      <c r="G13" s="106"/>
      <c r="H13" s="108" t="s">
        <v>72</v>
      </c>
      <c r="I13" s="108"/>
      <c r="J13" s="106"/>
      <c r="K13" s="106"/>
      <c r="L13" s="106"/>
      <c r="M13" s="106"/>
      <c r="N13" s="106"/>
      <c r="O13" s="106">
        <v>248.04</v>
      </c>
      <c r="P13" s="106"/>
      <c r="Q13" s="106"/>
      <c r="R13" s="106"/>
      <c r="S13" s="106"/>
      <c r="T13" s="106">
        <v>2917.11</v>
      </c>
      <c r="U13" s="106">
        <v>1348.15</v>
      </c>
      <c r="V13" s="106"/>
      <c r="W13" s="106"/>
      <c r="X13" s="106"/>
      <c r="Y13" s="106"/>
      <c r="Z13" s="106"/>
      <c r="AA13" s="106">
        <f t="shared" si="0"/>
        <v>5567.2999999999993</v>
      </c>
    </row>
    <row r="14" spans="1:27" s="101" customFormat="1" ht="31.5" customHeight="1" x14ac:dyDescent="0.25">
      <c r="A14" s="104">
        <v>11</v>
      </c>
      <c r="B14" s="105" t="s">
        <v>11</v>
      </c>
      <c r="C14" s="106">
        <v>11869.76</v>
      </c>
      <c r="D14" s="106"/>
      <c r="E14" s="106"/>
      <c r="F14" s="106"/>
      <c r="G14" s="106"/>
      <c r="H14" s="106">
        <v>60.14</v>
      </c>
      <c r="I14" s="106"/>
      <c r="J14" s="106">
        <v>103.84</v>
      </c>
      <c r="K14" s="106"/>
      <c r="L14" s="106"/>
      <c r="M14" s="106"/>
      <c r="N14" s="106"/>
      <c r="O14" s="106">
        <v>850.6</v>
      </c>
      <c r="P14" s="106"/>
      <c r="Q14" s="106"/>
      <c r="R14" s="106">
        <v>113.7</v>
      </c>
      <c r="S14" s="106"/>
      <c r="T14" s="106" t="s">
        <v>72</v>
      </c>
      <c r="U14" s="106">
        <v>9225.56</v>
      </c>
      <c r="V14" s="106"/>
      <c r="W14" s="106"/>
      <c r="X14" s="106"/>
      <c r="Y14" s="106"/>
      <c r="Z14" s="106" t="s">
        <v>72</v>
      </c>
      <c r="AA14" s="106">
        <f t="shared" si="0"/>
        <v>22223.599999999999</v>
      </c>
    </row>
    <row r="15" spans="1:27" s="101" customFormat="1" ht="31.5" customHeight="1" x14ac:dyDescent="0.25">
      <c r="A15" s="104">
        <v>12</v>
      </c>
      <c r="B15" s="105" t="s">
        <v>13</v>
      </c>
      <c r="C15" s="106">
        <v>1825.54</v>
      </c>
      <c r="D15" s="106">
        <v>913.21</v>
      </c>
      <c r="E15" s="106">
        <v>6685.43</v>
      </c>
      <c r="F15" s="106">
        <v>263.3</v>
      </c>
      <c r="G15" s="106"/>
      <c r="H15" s="106"/>
      <c r="I15" s="106">
        <v>4446.7700000000004</v>
      </c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>
        <v>4344.9799999999996</v>
      </c>
      <c r="U15" s="106"/>
      <c r="V15" s="106">
        <v>355.61</v>
      </c>
      <c r="W15" s="106"/>
      <c r="X15" s="106"/>
      <c r="Y15" s="106"/>
      <c r="Z15" s="106">
        <v>344.26</v>
      </c>
      <c r="AA15" s="106">
        <f t="shared" si="0"/>
        <v>19179.099999999999</v>
      </c>
    </row>
    <row r="16" spans="1:27" s="101" customFormat="1" ht="31.5" customHeight="1" x14ac:dyDescent="0.25">
      <c r="A16" s="104">
        <v>13</v>
      </c>
      <c r="B16" s="105" t="s">
        <v>75</v>
      </c>
      <c r="C16" s="106">
        <v>315.16000000000003</v>
      </c>
      <c r="D16" s="106">
        <v>191.2</v>
      </c>
      <c r="E16" s="106"/>
      <c r="F16" s="106"/>
      <c r="G16" s="106"/>
      <c r="H16" s="106"/>
      <c r="I16" s="106">
        <v>955.16</v>
      </c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>
        <v>2044.9</v>
      </c>
      <c r="U16" s="106">
        <v>202.88</v>
      </c>
      <c r="V16" s="106"/>
      <c r="W16" s="106"/>
      <c r="X16" s="106"/>
      <c r="Y16" s="106"/>
      <c r="Z16" s="106">
        <v>177</v>
      </c>
      <c r="AA16" s="106">
        <f t="shared" si="0"/>
        <v>3886.3</v>
      </c>
    </row>
    <row r="17" spans="1:27" s="101" customFormat="1" ht="31.5" customHeight="1" x14ac:dyDescent="0.25">
      <c r="A17" s="104">
        <v>14</v>
      </c>
      <c r="B17" s="105" t="s">
        <v>31</v>
      </c>
      <c r="C17" s="106"/>
      <c r="D17" s="106">
        <v>2.4929999999999999</v>
      </c>
      <c r="E17" s="106"/>
      <c r="F17" s="106"/>
      <c r="G17" s="106"/>
      <c r="H17" s="106"/>
      <c r="I17" s="106"/>
      <c r="J17" s="106"/>
      <c r="K17" s="106"/>
      <c r="L17" s="106">
        <v>4.5999999999999999E-2</v>
      </c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>
        <v>0.56299999999999994</v>
      </c>
      <c r="Z17" s="106">
        <v>9.8000000000000004E-2</v>
      </c>
      <c r="AA17" s="106">
        <f t="shared" si="0"/>
        <v>3.1999999999999993</v>
      </c>
    </row>
    <row r="18" spans="1:27" s="101" customFormat="1" ht="31.5" customHeight="1" x14ac:dyDescent="0.25">
      <c r="A18" s="104">
        <v>15</v>
      </c>
      <c r="B18" s="105" t="s">
        <v>508</v>
      </c>
      <c r="C18" s="106">
        <v>11867.72</v>
      </c>
      <c r="D18" s="106"/>
      <c r="E18" s="106">
        <v>15203.57</v>
      </c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>
        <v>16601.28</v>
      </c>
      <c r="U18" s="106">
        <v>13.51</v>
      </c>
      <c r="V18" s="106"/>
      <c r="W18" s="106"/>
      <c r="X18" s="106"/>
      <c r="Y18" s="106"/>
      <c r="Z18" s="106">
        <v>658.52</v>
      </c>
      <c r="AA18" s="106">
        <f t="shared" si="0"/>
        <v>44344.6</v>
      </c>
    </row>
    <row r="19" spans="1:27" s="101" customFormat="1" ht="31.5" customHeight="1" x14ac:dyDescent="0.25">
      <c r="A19" s="104">
        <v>16</v>
      </c>
      <c r="B19" s="105" t="s">
        <v>15</v>
      </c>
      <c r="C19" s="106">
        <v>8577.24</v>
      </c>
      <c r="D19" s="106"/>
      <c r="E19" s="106">
        <v>15423.78</v>
      </c>
      <c r="F19" s="106">
        <v>276.72000000000003</v>
      </c>
      <c r="G19" s="106"/>
      <c r="H19" s="106"/>
      <c r="I19" s="106">
        <v>64.05</v>
      </c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>
        <v>4302.8599999999997</v>
      </c>
      <c r="U19" s="106">
        <v>274.75</v>
      </c>
      <c r="V19" s="106"/>
      <c r="W19" s="106"/>
      <c r="X19" s="106"/>
      <c r="Y19" s="106"/>
      <c r="Z19" s="106">
        <v>1844.6</v>
      </c>
      <c r="AA19" s="106">
        <f t="shared" si="0"/>
        <v>30764</v>
      </c>
    </row>
    <row r="20" spans="1:27" s="101" customFormat="1" ht="31.5" customHeight="1" x14ac:dyDescent="0.25">
      <c r="A20" s="104">
        <v>17</v>
      </c>
      <c r="B20" s="105" t="s">
        <v>16</v>
      </c>
      <c r="C20" s="106">
        <v>318.04000000000002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>
        <v>428.44</v>
      </c>
      <c r="R20" s="106"/>
      <c r="S20" s="106"/>
      <c r="T20" s="106">
        <v>1432.4</v>
      </c>
      <c r="U20" s="106">
        <v>3.9</v>
      </c>
      <c r="V20" s="106"/>
      <c r="W20" s="106"/>
      <c r="X20" s="106"/>
      <c r="Y20" s="106"/>
      <c r="Z20" s="106">
        <v>49.92</v>
      </c>
      <c r="AA20" s="106">
        <f t="shared" si="0"/>
        <v>2232.7000000000003</v>
      </c>
    </row>
    <row r="21" spans="1:27" s="101" customFormat="1" ht="31.5" customHeight="1" x14ac:dyDescent="0.25">
      <c r="A21" s="104">
        <v>18</v>
      </c>
      <c r="B21" s="105" t="s">
        <v>17</v>
      </c>
      <c r="C21" s="106">
        <v>167.62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>
        <v>2075.2800000000002</v>
      </c>
      <c r="U21" s="106"/>
      <c r="V21" s="106"/>
      <c r="W21" s="106"/>
      <c r="X21" s="106"/>
      <c r="Y21" s="106"/>
      <c r="Z21" s="106"/>
      <c r="AA21" s="106">
        <f t="shared" si="0"/>
        <v>2242.9</v>
      </c>
    </row>
    <row r="22" spans="1:27" s="101" customFormat="1" ht="31.5" customHeight="1" x14ac:dyDescent="0.25">
      <c r="A22" s="104">
        <v>19</v>
      </c>
      <c r="B22" s="105" t="s">
        <v>18</v>
      </c>
      <c r="C22" s="106">
        <v>107.3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>
        <v>1840.44</v>
      </c>
      <c r="U22" s="106"/>
      <c r="V22" s="106"/>
      <c r="W22" s="106"/>
      <c r="X22" s="106"/>
      <c r="Y22" s="106"/>
      <c r="Z22" s="106">
        <v>160.36000000000001</v>
      </c>
      <c r="AA22" s="106">
        <f t="shared" si="0"/>
        <v>2108.1</v>
      </c>
    </row>
    <row r="23" spans="1:27" s="101" customFormat="1" ht="31.5" customHeight="1" x14ac:dyDescent="0.25">
      <c r="A23" s="104">
        <v>20</v>
      </c>
      <c r="B23" s="105" t="s">
        <v>19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>
        <v>1604.44</v>
      </c>
      <c r="U23" s="106"/>
      <c r="V23" s="106"/>
      <c r="W23" s="106"/>
      <c r="X23" s="106"/>
      <c r="Y23" s="106"/>
      <c r="Z23" s="106">
        <v>53.46</v>
      </c>
      <c r="AA23" s="106">
        <f t="shared" si="0"/>
        <v>1657.9</v>
      </c>
    </row>
    <row r="24" spans="1:27" s="101" customFormat="1" ht="31.5" customHeight="1" x14ac:dyDescent="0.25">
      <c r="A24" s="104">
        <v>21</v>
      </c>
      <c r="B24" s="105" t="s">
        <v>20</v>
      </c>
      <c r="C24" s="106">
        <v>4527.71</v>
      </c>
      <c r="D24" s="106">
        <v>2214.89</v>
      </c>
      <c r="E24" s="106">
        <v>908.3</v>
      </c>
      <c r="F24" s="106"/>
      <c r="G24" s="106"/>
      <c r="H24" s="106"/>
      <c r="I24" s="106">
        <v>1960.63</v>
      </c>
      <c r="J24" s="106"/>
      <c r="K24" s="106"/>
      <c r="L24" s="106"/>
      <c r="M24" s="106"/>
      <c r="N24" s="106"/>
      <c r="O24" s="106"/>
      <c r="P24" s="106"/>
      <c r="Q24" s="106">
        <v>1372.06</v>
      </c>
      <c r="R24" s="106"/>
      <c r="S24" s="106"/>
      <c r="T24" s="106">
        <v>3948.85</v>
      </c>
      <c r="U24" s="106"/>
      <c r="V24" s="106"/>
      <c r="W24" s="106"/>
      <c r="X24" s="106"/>
      <c r="Y24" s="106"/>
      <c r="Z24" s="106">
        <v>638.26</v>
      </c>
      <c r="AA24" s="106">
        <f t="shared" si="0"/>
        <v>15570.7</v>
      </c>
    </row>
    <row r="25" spans="1:27" s="101" customFormat="1" ht="31.5" customHeight="1" x14ac:dyDescent="0.25">
      <c r="A25" s="104">
        <v>22</v>
      </c>
      <c r="B25" s="105" t="s">
        <v>738</v>
      </c>
      <c r="C25" s="106">
        <v>11.3102</v>
      </c>
      <c r="D25" s="106">
        <v>10.5336</v>
      </c>
      <c r="E25" s="106">
        <v>14.6052</v>
      </c>
      <c r="F25" s="106"/>
      <c r="G25" s="106">
        <v>0.92</v>
      </c>
      <c r="H25" s="106"/>
      <c r="I25" s="106">
        <v>1.3176000000000001</v>
      </c>
      <c r="J25" s="106"/>
      <c r="K25" s="106"/>
      <c r="L25" s="106"/>
      <c r="M25" s="106">
        <v>0.09</v>
      </c>
      <c r="N25" s="106">
        <v>0.2</v>
      </c>
      <c r="O25" s="106"/>
      <c r="P25" s="106"/>
      <c r="Q25" s="106"/>
      <c r="R25" s="106"/>
      <c r="S25" s="106"/>
      <c r="T25" s="106">
        <v>0.74399999999999999</v>
      </c>
      <c r="U25" s="106"/>
      <c r="V25" s="106"/>
      <c r="W25" s="106"/>
      <c r="X25" s="106"/>
      <c r="Y25" s="106"/>
      <c r="Z25" s="106">
        <v>9.48</v>
      </c>
      <c r="AA25" s="106">
        <f t="shared" si="0"/>
        <v>49.200600000000009</v>
      </c>
    </row>
    <row r="26" spans="1:27" s="101" customFormat="1" ht="31.5" customHeight="1" x14ac:dyDescent="0.25">
      <c r="A26" s="104">
        <v>23</v>
      </c>
      <c r="B26" s="105" t="s">
        <v>21</v>
      </c>
      <c r="C26" s="106">
        <v>3897.48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>
        <v>957.51</v>
      </c>
      <c r="Q26" s="106">
        <v>131.81</v>
      </c>
      <c r="R26" s="106"/>
      <c r="S26" s="106"/>
      <c r="T26" s="106"/>
      <c r="U26" s="106"/>
      <c r="V26" s="106"/>
      <c r="W26" s="106"/>
      <c r="X26" s="106"/>
      <c r="Y26" s="106"/>
      <c r="Z26" s="106">
        <v>49.4</v>
      </c>
      <c r="AA26" s="106">
        <f t="shared" si="0"/>
        <v>5036.2</v>
      </c>
    </row>
    <row r="27" spans="1:27" s="101" customFormat="1" ht="31.5" customHeight="1" x14ac:dyDescent="0.25">
      <c r="A27" s="104">
        <v>24</v>
      </c>
      <c r="B27" s="105" t="s">
        <v>22</v>
      </c>
      <c r="C27" s="106">
        <v>6992.47</v>
      </c>
      <c r="D27" s="106"/>
      <c r="E27" s="106">
        <v>1678.12</v>
      </c>
      <c r="F27" s="106"/>
      <c r="G27" s="106"/>
      <c r="H27" s="106"/>
      <c r="I27" s="106"/>
      <c r="J27" s="106"/>
      <c r="K27" s="106">
        <v>36.92</v>
      </c>
      <c r="L27" s="106">
        <v>49.08</v>
      </c>
      <c r="M27" s="106"/>
      <c r="N27" s="106"/>
      <c r="O27" s="106"/>
      <c r="P27" s="106">
        <v>22381.95</v>
      </c>
      <c r="Q27" s="106"/>
      <c r="R27" s="106"/>
      <c r="S27" s="106"/>
      <c r="T27" s="106">
        <v>588.22</v>
      </c>
      <c r="U27" s="106">
        <v>1656.6</v>
      </c>
      <c r="V27" s="106"/>
      <c r="W27" s="106"/>
      <c r="X27" s="106"/>
      <c r="Y27" s="106">
        <v>837.46</v>
      </c>
      <c r="Z27" s="106">
        <v>2586.2199999999998</v>
      </c>
      <c r="AA27" s="106">
        <f t="shared" si="0"/>
        <v>36807.040000000001</v>
      </c>
    </row>
    <row r="28" spans="1:27" s="101" customFormat="1" ht="31.5" customHeight="1" x14ac:dyDescent="0.25">
      <c r="A28" s="104">
        <v>25</v>
      </c>
      <c r="B28" s="105" t="s">
        <v>23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>
        <v>101.4</v>
      </c>
      <c r="P28" s="106"/>
      <c r="Q28" s="106"/>
      <c r="R28" s="106"/>
      <c r="S28" s="106"/>
      <c r="T28" s="106">
        <v>523.16</v>
      </c>
      <c r="U28" s="106"/>
      <c r="V28" s="106"/>
      <c r="W28" s="106">
        <v>78.34</v>
      </c>
      <c r="X28" s="106"/>
      <c r="Y28" s="106"/>
      <c r="Z28" s="106">
        <v>6.7</v>
      </c>
      <c r="AA28" s="106">
        <f t="shared" si="0"/>
        <v>709.6</v>
      </c>
    </row>
    <row r="29" spans="1:27" s="101" customFormat="1" ht="31.5" customHeight="1" x14ac:dyDescent="0.25">
      <c r="A29" s="104">
        <v>26</v>
      </c>
      <c r="B29" s="105" t="s">
        <v>24</v>
      </c>
      <c r="C29" s="106">
        <v>704.44</v>
      </c>
      <c r="D29" s="106">
        <v>178.64</v>
      </c>
      <c r="E29" s="106">
        <v>2334.7399999999998</v>
      </c>
      <c r="F29" s="106"/>
      <c r="G29" s="106"/>
      <c r="H29" s="106"/>
      <c r="I29" s="106">
        <v>1934.27</v>
      </c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>
        <v>7009.01</v>
      </c>
      <c r="U29" s="106">
        <v>73.209999999999994</v>
      </c>
      <c r="V29" s="106">
        <v>474.57</v>
      </c>
      <c r="W29" s="106"/>
      <c r="X29" s="106"/>
      <c r="Y29" s="106"/>
      <c r="Z29" s="106">
        <v>296.92</v>
      </c>
      <c r="AA29" s="106">
        <f t="shared" si="0"/>
        <v>13005.8</v>
      </c>
    </row>
    <row r="30" spans="1:27" s="101" customFormat="1" ht="31.5" customHeight="1" x14ac:dyDescent="0.25">
      <c r="A30" s="104">
        <v>27</v>
      </c>
      <c r="B30" s="105" t="s">
        <v>26</v>
      </c>
      <c r="C30" s="106">
        <v>243.08</v>
      </c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>
        <v>90.92</v>
      </c>
      <c r="R30" s="106"/>
      <c r="S30" s="106">
        <v>2.4</v>
      </c>
      <c r="T30" s="106">
        <v>706.69</v>
      </c>
      <c r="U30" s="106"/>
      <c r="V30" s="106"/>
      <c r="W30" s="106"/>
      <c r="X30" s="106"/>
      <c r="Y30" s="106"/>
      <c r="Z30" s="106">
        <v>5.51</v>
      </c>
      <c r="AA30" s="106">
        <f t="shared" si="0"/>
        <v>1048.6000000000001</v>
      </c>
    </row>
    <row r="31" spans="1:27" s="101" customFormat="1" ht="31.5" customHeight="1" x14ac:dyDescent="0.25">
      <c r="A31" s="104">
        <v>28</v>
      </c>
      <c r="B31" s="105" t="s">
        <v>509</v>
      </c>
      <c r="C31" s="106">
        <v>23089.58</v>
      </c>
      <c r="D31" s="106"/>
      <c r="E31" s="106">
        <v>1494.46</v>
      </c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>
        <v>3926.97</v>
      </c>
      <c r="U31" s="106"/>
      <c r="V31" s="106"/>
      <c r="W31" s="106">
        <v>83.01</v>
      </c>
      <c r="X31" s="106"/>
      <c r="Y31" s="106"/>
      <c r="Z31" s="106">
        <v>847.08</v>
      </c>
      <c r="AA31" s="106">
        <f t="shared" si="0"/>
        <v>29441.100000000002</v>
      </c>
    </row>
    <row r="32" spans="1:27" s="101" customFormat="1" ht="31.5" customHeight="1" x14ac:dyDescent="0.25">
      <c r="A32" s="104">
        <v>29</v>
      </c>
      <c r="B32" s="105" t="s">
        <v>29</v>
      </c>
      <c r="C32" s="106">
        <v>3247.43</v>
      </c>
      <c r="D32" s="106">
        <v>3369.4</v>
      </c>
      <c r="E32" s="106"/>
      <c r="F32" s="106"/>
      <c r="G32" s="106"/>
      <c r="H32" s="106"/>
      <c r="I32" s="106">
        <v>1727.96</v>
      </c>
      <c r="J32" s="106"/>
      <c r="K32" s="106"/>
      <c r="L32" s="106"/>
      <c r="M32" s="106"/>
      <c r="N32" s="106"/>
      <c r="O32" s="106"/>
      <c r="P32" s="106"/>
      <c r="Q32" s="106">
        <v>238.54</v>
      </c>
      <c r="R32" s="106"/>
      <c r="S32" s="106"/>
      <c r="T32" s="106"/>
      <c r="U32" s="106">
        <v>18.2</v>
      </c>
      <c r="V32" s="106"/>
      <c r="W32" s="106"/>
      <c r="X32" s="106"/>
      <c r="Y32" s="106"/>
      <c r="Z32" s="106">
        <v>273.67</v>
      </c>
      <c r="AA32" s="106">
        <f t="shared" si="0"/>
        <v>8875.2000000000025</v>
      </c>
    </row>
    <row r="33" spans="1:27" s="101" customFormat="1" ht="19.5" x14ac:dyDescent="0.25">
      <c r="A33" s="315" t="s">
        <v>510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</row>
    <row r="34" spans="1:27" s="101" customFormat="1" ht="19.5" x14ac:dyDescent="0.25">
      <c r="A34" s="109" t="s">
        <v>511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</row>
    <row r="43" spans="1:27" x14ac:dyDescent="0.25">
      <c r="B43" s="111"/>
    </row>
    <row r="45" spans="1:27" x14ac:dyDescent="0.25">
      <c r="B45" s="111"/>
    </row>
  </sheetData>
  <mergeCells count="5">
    <mergeCell ref="A1:AA1"/>
    <mergeCell ref="A2:A3"/>
    <mergeCell ref="B2:B3"/>
    <mergeCell ref="C2:AA2"/>
    <mergeCell ref="A33:AA33"/>
  </mergeCells>
  <printOptions horizontalCentered="1"/>
  <pageMargins left="0.39305555555555599" right="0.44" top="0.71" bottom="0.5" header="0.31458333333333299" footer="0.31458333333333299"/>
  <pageSetup scale="4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view="pageBreakPreview" zoomScaleNormal="100" zoomScaleSheetLayoutView="100" workbookViewId="0">
      <selection activeCell="A17" sqref="A17"/>
    </sheetView>
  </sheetViews>
  <sheetFormatPr defaultRowHeight="15" x14ac:dyDescent="0.25"/>
  <cols>
    <col min="1" max="1" width="11.5703125" style="2" customWidth="1"/>
    <col min="2" max="2" width="31.42578125" style="2" customWidth="1"/>
    <col min="3" max="3" width="18.28515625" style="2" customWidth="1"/>
    <col min="4" max="4" width="26.42578125" style="2" customWidth="1"/>
    <col min="5" max="5" width="9.140625" style="2"/>
    <col min="6" max="6" width="6.5703125" style="2" customWidth="1"/>
    <col min="7" max="7" width="9" style="2" bestFit="1" customWidth="1"/>
    <col min="8" max="8" width="11.42578125" style="2" customWidth="1"/>
    <col min="9" max="9" width="9" style="2" bestFit="1" customWidth="1"/>
    <col min="10" max="10" width="10.7109375" style="2" customWidth="1"/>
    <col min="11" max="11" width="14.140625" style="2" customWidth="1"/>
    <col min="12" max="16384" width="9.140625" style="2"/>
  </cols>
  <sheetData>
    <row r="1" spans="1:12" ht="42.75" customHeight="1" x14ac:dyDescent="0.25">
      <c r="A1" s="403" t="s">
        <v>474</v>
      </c>
      <c r="B1" s="403"/>
      <c r="C1" s="403"/>
      <c r="D1" s="403"/>
      <c r="F1" s="404"/>
      <c r="G1" s="404"/>
      <c r="H1" s="404"/>
      <c r="I1" s="404"/>
      <c r="J1" s="404"/>
      <c r="K1" s="404"/>
      <c r="L1" s="300"/>
    </row>
    <row r="2" spans="1:12" s="4" customFormat="1" ht="33" customHeight="1" x14ac:dyDescent="0.25">
      <c r="A2" s="88" t="s">
        <v>436</v>
      </c>
      <c r="B2" s="88" t="s">
        <v>86</v>
      </c>
      <c r="C2" s="88" t="s">
        <v>293</v>
      </c>
      <c r="D2" s="269" t="s">
        <v>464</v>
      </c>
      <c r="F2" s="405"/>
      <c r="G2" s="405"/>
      <c r="H2" s="405"/>
      <c r="I2" s="405"/>
      <c r="J2" s="405"/>
      <c r="K2" s="406"/>
      <c r="L2" s="301"/>
    </row>
    <row r="3" spans="1:12" s="89" customFormat="1" ht="24.75" customHeight="1" x14ac:dyDescent="0.25">
      <c r="A3" s="83" t="s">
        <v>87</v>
      </c>
      <c r="B3" s="88" t="s">
        <v>463</v>
      </c>
      <c r="C3" s="88"/>
      <c r="D3" s="88"/>
      <c r="F3" s="405"/>
      <c r="G3" s="302"/>
      <c r="H3" s="302"/>
      <c r="I3" s="302"/>
      <c r="J3" s="302"/>
      <c r="K3" s="407"/>
      <c r="L3" s="303"/>
    </row>
    <row r="4" spans="1:12" s="4" customFormat="1" ht="24.75" customHeight="1" x14ac:dyDescent="0.25">
      <c r="A4" s="268">
        <v>1</v>
      </c>
      <c r="B4" s="80" t="s">
        <v>437</v>
      </c>
      <c r="C4" s="90">
        <v>18</v>
      </c>
      <c r="D4" s="90">
        <v>91272.22</v>
      </c>
      <c r="F4" s="304"/>
      <c r="G4" s="96"/>
      <c r="H4" s="96"/>
      <c r="I4" s="96"/>
      <c r="J4" s="96"/>
      <c r="K4" s="96"/>
      <c r="L4" s="301"/>
    </row>
    <row r="5" spans="1:12" s="4" customFormat="1" ht="24.75" customHeight="1" x14ac:dyDescent="0.25">
      <c r="A5" s="268">
        <v>2</v>
      </c>
      <c r="B5" s="80" t="s">
        <v>438</v>
      </c>
      <c r="C5" s="90">
        <v>73</v>
      </c>
      <c r="D5" s="90">
        <v>2547.16</v>
      </c>
      <c r="F5" s="304"/>
      <c r="G5" s="96"/>
      <c r="H5" s="96"/>
      <c r="I5" s="96"/>
      <c r="J5" s="96"/>
      <c r="K5" s="96"/>
      <c r="L5" s="301"/>
    </row>
    <row r="6" spans="1:12" s="4" customFormat="1" ht="24.75" customHeight="1" x14ac:dyDescent="0.25">
      <c r="A6" s="268">
        <v>3</v>
      </c>
      <c r="B6" s="80" t="s">
        <v>439</v>
      </c>
      <c r="C6" s="90">
        <v>45</v>
      </c>
      <c r="D6" s="90">
        <v>59.66</v>
      </c>
      <c r="F6" s="304"/>
      <c r="G6" s="96"/>
      <c r="H6" s="96"/>
      <c r="I6" s="96"/>
      <c r="J6" s="96"/>
      <c r="K6" s="96"/>
      <c r="L6" s="301"/>
    </row>
    <row r="7" spans="1:12" s="4" customFormat="1" ht="24.75" customHeight="1" x14ac:dyDescent="0.25">
      <c r="A7" s="268">
        <v>4</v>
      </c>
      <c r="B7" s="80" t="s">
        <v>440</v>
      </c>
      <c r="C7" s="90">
        <v>103</v>
      </c>
      <c r="D7" s="90">
        <v>40500.129999999997</v>
      </c>
      <c r="F7" s="304"/>
      <c r="G7" s="96"/>
      <c r="H7" s="96"/>
      <c r="I7" s="96"/>
      <c r="J7" s="96"/>
      <c r="K7" s="96"/>
      <c r="L7" s="301"/>
    </row>
    <row r="8" spans="1:12" s="4" customFormat="1" ht="24.75" customHeight="1" x14ac:dyDescent="0.25">
      <c r="A8" s="268">
        <v>5</v>
      </c>
      <c r="B8" s="80" t="s">
        <v>441</v>
      </c>
      <c r="C8" s="90">
        <v>543</v>
      </c>
      <c r="D8" s="90">
        <v>118918</v>
      </c>
      <c r="F8" s="304"/>
      <c r="G8" s="96"/>
      <c r="H8" s="97"/>
      <c r="I8" s="96"/>
      <c r="J8" s="97"/>
      <c r="K8" s="97"/>
      <c r="L8" s="301"/>
    </row>
    <row r="9" spans="1:12" s="4" customFormat="1" ht="24.75" customHeight="1" x14ac:dyDescent="0.25">
      <c r="A9" s="268">
        <v>6</v>
      </c>
      <c r="B9" s="80" t="s">
        <v>442</v>
      </c>
      <c r="C9" s="90" t="s">
        <v>448</v>
      </c>
      <c r="D9" s="90">
        <v>434705</v>
      </c>
      <c r="F9" s="304"/>
      <c r="G9" s="96"/>
      <c r="H9" s="97"/>
      <c r="I9" s="96"/>
      <c r="J9" s="97"/>
      <c r="K9" s="97"/>
      <c r="L9" s="301"/>
    </row>
    <row r="10" spans="1:12" s="4" customFormat="1" ht="24.75" customHeight="1" x14ac:dyDescent="0.25">
      <c r="A10" s="268">
        <v>7</v>
      </c>
      <c r="B10" s="80" t="s">
        <v>443</v>
      </c>
      <c r="C10" s="90" t="s">
        <v>448</v>
      </c>
      <c r="D10" s="90">
        <v>219432</v>
      </c>
      <c r="F10" s="304"/>
      <c r="G10" s="96"/>
      <c r="H10" s="97"/>
      <c r="I10" s="96"/>
      <c r="J10" s="97"/>
      <c r="K10" s="97"/>
      <c r="L10" s="301"/>
    </row>
    <row r="11" spans="1:12" s="4" customFormat="1" ht="24.75" customHeight="1" x14ac:dyDescent="0.25">
      <c r="A11" s="268">
        <v>8</v>
      </c>
      <c r="B11" s="80" t="s">
        <v>444</v>
      </c>
      <c r="C11" s="90" t="s">
        <v>448</v>
      </c>
      <c r="D11" s="90">
        <v>113881</v>
      </c>
      <c r="F11" s="304"/>
      <c r="G11" s="96"/>
      <c r="H11" s="97"/>
      <c r="I11" s="96"/>
      <c r="J11" s="97"/>
      <c r="K11" s="97"/>
      <c r="L11" s="301"/>
    </row>
    <row r="12" spans="1:12" s="89" customFormat="1" ht="24.75" customHeight="1" x14ac:dyDescent="0.25">
      <c r="A12" s="83" t="s">
        <v>88</v>
      </c>
      <c r="B12" s="88" t="s">
        <v>445</v>
      </c>
      <c r="C12" s="83"/>
      <c r="D12" s="83"/>
      <c r="F12" s="304"/>
      <c r="G12" s="96"/>
      <c r="H12" s="97"/>
      <c r="I12" s="96"/>
      <c r="J12" s="97"/>
      <c r="K12" s="97"/>
      <c r="L12" s="303"/>
    </row>
    <row r="13" spans="1:12" s="4" customFormat="1" ht="24.75" customHeight="1" x14ac:dyDescent="0.25">
      <c r="A13" s="268">
        <v>1</v>
      </c>
      <c r="B13" s="80" t="s">
        <v>446</v>
      </c>
      <c r="C13" s="90">
        <v>131</v>
      </c>
      <c r="D13" s="90" t="s">
        <v>448</v>
      </c>
      <c r="F13" s="402"/>
      <c r="G13" s="402"/>
      <c r="H13" s="402"/>
      <c r="I13" s="402"/>
      <c r="J13" s="402"/>
      <c r="K13" s="402"/>
      <c r="L13" s="301"/>
    </row>
    <row r="14" spans="1:12" s="4" customFormat="1" ht="24.75" customHeight="1" x14ac:dyDescent="0.25">
      <c r="A14" s="268">
        <v>2</v>
      </c>
      <c r="B14" s="80" t="s">
        <v>447</v>
      </c>
      <c r="C14" s="90" t="s">
        <v>448</v>
      </c>
      <c r="D14" s="90" t="s">
        <v>448</v>
      </c>
      <c r="F14" s="402"/>
      <c r="G14" s="402"/>
      <c r="H14" s="402"/>
      <c r="I14" s="402"/>
      <c r="J14" s="402"/>
      <c r="K14" s="402"/>
      <c r="L14" s="301"/>
    </row>
    <row r="15" spans="1:12" x14ac:dyDescent="0.25">
      <c r="A15" s="2" t="s">
        <v>465</v>
      </c>
      <c r="F15" s="300"/>
      <c r="G15" s="300"/>
      <c r="H15" s="300"/>
      <c r="I15" s="300"/>
      <c r="J15" s="300"/>
      <c r="K15" s="300"/>
      <c r="L15" s="300"/>
    </row>
    <row r="16" spans="1:12" x14ac:dyDescent="0.25">
      <c r="A16" s="2" t="s">
        <v>745</v>
      </c>
      <c r="F16" s="300"/>
      <c r="G16" s="300"/>
      <c r="H16" s="300"/>
      <c r="I16" s="300"/>
      <c r="J16" s="300"/>
      <c r="K16" s="300"/>
      <c r="L16" s="300"/>
    </row>
    <row r="17" spans="1:1" x14ac:dyDescent="0.25">
      <c r="A17" s="71" t="s">
        <v>478</v>
      </c>
    </row>
    <row r="18" spans="1:1" x14ac:dyDescent="0.25">
      <c r="A18" s="71" t="s">
        <v>744</v>
      </c>
    </row>
  </sheetData>
  <mergeCells count="7">
    <mergeCell ref="F13:K14"/>
    <mergeCell ref="A1:D1"/>
    <mergeCell ref="F1:K1"/>
    <mergeCell ref="F2:F3"/>
    <mergeCell ref="G2:H2"/>
    <mergeCell ref="I2:J2"/>
    <mergeCell ref="K2:K3"/>
  </mergeCells>
  <printOptions horizontalCentered="1"/>
  <pageMargins left="0.39370078740157483" right="0.27559055118110237" top="0.74803149606299213" bottom="0.74803149606299213" header="0.31496062992125984" footer="0.31496062992125984"/>
  <pageSetup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BreakPreview" zoomScaleNormal="100" zoomScaleSheetLayoutView="100" workbookViewId="0">
      <selection activeCell="A14" sqref="A14"/>
    </sheetView>
  </sheetViews>
  <sheetFormatPr defaultRowHeight="12.75" x14ac:dyDescent="0.2"/>
  <cols>
    <col min="1" max="1" width="10.28515625" style="18" customWidth="1"/>
    <col min="2" max="2" width="12.7109375" style="18" customWidth="1"/>
    <col min="3" max="3" width="17.42578125" style="18" customWidth="1"/>
    <col min="4" max="4" width="15" style="18" customWidth="1"/>
    <col min="5" max="5" width="16.140625" style="18" customWidth="1"/>
    <col min="6" max="6" width="13.85546875" style="18" customWidth="1"/>
    <col min="7" max="238" width="9.140625" style="18"/>
    <col min="239" max="239" width="10.28515625" style="18" customWidth="1"/>
    <col min="240" max="240" width="12.7109375" style="18" customWidth="1"/>
    <col min="241" max="241" width="17.42578125" style="18" customWidth="1"/>
    <col min="242" max="242" width="17.140625" style="18" customWidth="1"/>
    <col min="243" max="243" width="19" style="18" customWidth="1"/>
    <col min="244" max="244" width="16.42578125" style="18" customWidth="1"/>
    <col min="245" max="494" width="9.140625" style="18"/>
    <col min="495" max="495" width="10.28515625" style="18" customWidth="1"/>
    <col min="496" max="496" width="12.7109375" style="18" customWidth="1"/>
    <col min="497" max="497" width="17.42578125" style="18" customWidth="1"/>
    <col min="498" max="498" width="17.140625" style="18" customWidth="1"/>
    <col min="499" max="499" width="19" style="18" customWidth="1"/>
    <col min="500" max="500" width="16.42578125" style="18" customWidth="1"/>
    <col min="501" max="750" width="9.140625" style="18"/>
    <col min="751" max="751" width="10.28515625" style="18" customWidth="1"/>
    <col min="752" max="752" width="12.7109375" style="18" customWidth="1"/>
    <col min="753" max="753" width="17.42578125" style="18" customWidth="1"/>
    <col min="754" max="754" width="17.140625" style="18" customWidth="1"/>
    <col min="755" max="755" width="19" style="18" customWidth="1"/>
    <col min="756" max="756" width="16.42578125" style="18" customWidth="1"/>
    <col min="757" max="1006" width="9.140625" style="18"/>
    <col min="1007" max="1007" width="10.28515625" style="18" customWidth="1"/>
    <col min="1008" max="1008" width="12.7109375" style="18" customWidth="1"/>
    <col min="1009" max="1009" width="17.42578125" style="18" customWidth="1"/>
    <col min="1010" max="1010" width="17.140625" style="18" customWidth="1"/>
    <col min="1011" max="1011" width="19" style="18" customWidth="1"/>
    <col min="1012" max="1012" width="16.42578125" style="18" customWidth="1"/>
    <col min="1013" max="1262" width="9.140625" style="18"/>
    <col min="1263" max="1263" width="10.28515625" style="18" customWidth="1"/>
    <col min="1264" max="1264" width="12.7109375" style="18" customWidth="1"/>
    <col min="1265" max="1265" width="17.42578125" style="18" customWidth="1"/>
    <col min="1266" max="1266" width="17.140625" style="18" customWidth="1"/>
    <col min="1267" max="1267" width="19" style="18" customWidth="1"/>
    <col min="1268" max="1268" width="16.42578125" style="18" customWidth="1"/>
    <col min="1269" max="1518" width="9.140625" style="18"/>
    <col min="1519" max="1519" width="10.28515625" style="18" customWidth="1"/>
    <col min="1520" max="1520" width="12.7109375" style="18" customWidth="1"/>
    <col min="1521" max="1521" width="17.42578125" style="18" customWidth="1"/>
    <col min="1522" max="1522" width="17.140625" style="18" customWidth="1"/>
    <col min="1523" max="1523" width="19" style="18" customWidth="1"/>
    <col min="1524" max="1524" width="16.42578125" style="18" customWidth="1"/>
    <col min="1525" max="1774" width="9.140625" style="18"/>
    <col min="1775" max="1775" width="10.28515625" style="18" customWidth="1"/>
    <col min="1776" max="1776" width="12.7109375" style="18" customWidth="1"/>
    <col min="1777" max="1777" width="17.42578125" style="18" customWidth="1"/>
    <col min="1778" max="1778" width="17.140625" style="18" customWidth="1"/>
    <col min="1779" max="1779" width="19" style="18" customWidth="1"/>
    <col min="1780" max="1780" width="16.42578125" style="18" customWidth="1"/>
    <col min="1781" max="2030" width="9.140625" style="18"/>
    <col min="2031" max="2031" width="10.28515625" style="18" customWidth="1"/>
    <col min="2032" max="2032" width="12.7109375" style="18" customWidth="1"/>
    <col min="2033" max="2033" width="17.42578125" style="18" customWidth="1"/>
    <col min="2034" max="2034" width="17.140625" style="18" customWidth="1"/>
    <col min="2035" max="2035" width="19" style="18" customWidth="1"/>
    <col min="2036" max="2036" width="16.42578125" style="18" customWidth="1"/>
    <col min="2037" max="2286" width="9.140625" style="18"/>
    <col min="2287" max="2287" width="10.28515625" style="18" customWidth="1"/>
    <col min="2288" max="2288" width="12.7109375" style="18" customWidth="1"/>
    <col min="2289" max="2289" width="17.42578125" style="18" customWidth="1"/>
    <col min="2290" max="2290" width="17.140625" style="18" customWidth="1"/>
    <col min="2291" max="2291" width="19" style="18" customWidth="1"/>
    <col min="2292" max="2292" width="16.42578125" style="18" customWidth="1"/>
    <col min="2293" max="2542" width="9.140625" style="18"/>
    <col min="2543" max="2543" width="10.28515625" style="18" customWidth="1"/>
    <col min="2544" max="2544" width="12.7109375" style="18" customWidth="1"/>
    <col min="2545" max="2545" width="17.42578125" style="18" customWidth="1"/>
    <col min="2546" max="2546" width="17.140625" style="18" customWidth="1"/>
    <col min="2547" max="2547" width="19" style="18" customWidth="1"/>
    <col min="2548" max="2548" width="16.42578125" style="18" customWidth="1"/>
    <col min="2549" max="2798" width="9.140625" style="18"/>
    <col min="2799" max="2799" width="10.28515625" style="18" customWidth="1"/>
    <col min="2800" max="2800" width="12.7109375" style="18" customWidth="1"/>
    <col min="2801" max="2801" width="17.42578125" style="18" customWidth="1"/>
    <col min="2802" max="2802" width="17.140625" style="18" customWidth="1"/>
    <col min="2803" max="2803" width="19" style="18" customWidth="1"/>
    <col min="2804" max="2804" width="16.42578125" style="18" customWidth="1"/>
    <col min="2805" max="3054" width="9.140625" style="18"/>
    <col min="3055" max="3055" width="10.28515625" style="18" customWidth="1"/>
    <col min="3056" max="3056" width="12.7109375" style="18" customWidth="1"/>
    <col min="3057" max="3057" width="17.42578125" style="18" customWidth="1"/>
    <col min="3058" max="3058" width="17.140625" style="18" customWidth="1"/>
    <col min="3059" max="3059" width="19" style="18" customWidth="1"/>
    <col min="3060" max="3060" width="16.42578125" style="18" customWidth="1"/>
    <col min="3061" max="3310" width="9.140625" style="18"/>
    <col min="3311" max="3311" width="10.28515625" style="18" customWidth="1"/>
    <col min="3312" max="3312" width="12.7109375" style="18" customWidth="1"/>
    <col min="3313" max="3313" width="17.42578125" style="18" customWidth="1"/>
    <col min="3314" max="3314" width="17.140625" style="18" customWidth="1"/>
    <col min="3315" max="3315" width="19" style="18" customWidth="1"/>
    <col min="3316" max="3316" width="16.42578125" style="18" customWidth="1"/>
    <col min="3317" max="3566" width="9.140625" style="18"/>
    <col min="3567" max="3567" width="10.28515625" style="18" customWidth="1"/>
    <col min="3568" max="3568" width="12.7109375" style="18" customWidth="1"/>
    <col min="3569" max="3569" width="17.42578125" style="18" customWidth="1"/>
    <col min="3570" max="3570" width="17.140625" style="18" customWidth="1"/>
    <col min="3571" max="3571" width="19" style="18" customWidth="1"/>
    <col min="3572" max="3572" width="16.42578125" style="18" customWidth="1"/>
    <col min="3573" max="3822" width="9.140625" style="18"/>
    <col min="3823" max="3823" width="10.28515625" style="18" customWidth="1"/>
    <col min="3824" max="3824" width="12.7109375" style="18" customWidth="1"/>
    <col min="3825" max="3825" width="17.42578125" style="18" customWidth="1"/>
    <col min="3826" max="3826" width="17.140625" style="18" customWidth="1"/>
    <col min="3827" max="3827" width="19" style="18" customWidth="1"/>
    <col min="3828" max="3828" width="16.42578125" style="18" customWidth="1"/>
    <col min="3829" max="4078" width="9.140625" style="18"/>
    <col min="4079" max="4079" width="10.28515625" style="18" customWidth="1"/>
    <col min="4080" max="4080" width="12.7109375" style="18" customWidth="1"/>
    <col min="4081" max="4081" width="17.42578125" style="18" customWidth="1"/>
    <col min="4082" max="4082" width="17.140625" style="18" customWidth="1"/>
    <col min="4083" max="4083" width="19" style="18" customWidth="1"/>
    <col min="4084" max="4084" width="16.42578125" style="18" customWidth="1"/>
    <col min="4085" max="4334" width="9.140625" style="18"/>
    <col min="4335" max="4335" width="10.28515625" style="18" customWidth="1"/>
    <col min="4336" max="4336" width="12.7109375" style="18" customWidth="1"/>
    <col min="4337" max="4337" width="17.42578125" style="18" customWidth="1"/>
    <col min="4338" max="4338" width="17.140625" style="18" customWidth="1"/>
    <col min="4339" max="4339" width="19" style="18" customWidth="1"/>
    <col min="4340" max="4340" width="16.42578125" style="18" customWidth="1"/>
    <col min="4341" max="4590" width="9.140625" style="18"/>
    <col min="4591" max="4591" width="10.28515625" style="18" customWidth="1"/>
    <col min="4592" max="4592" width="12.7109375" style="18" customWidth="1"/>
    <col min="4593" max="4593" width="17.42578125" style="18" customWidth="1"/>
    <col min="4594" max="4594" width="17.140625" style="18" customWidth="1"/>
    <col min="4595" max="4595" width="19" style="18" customWidth="1"/>
    <col min="4596" max="4596" width="16.42578125" style="18" customWidth="1"/>
    <col min="4597" max="4846" width="9.140625" style="18"/>
    <col min="4847" max="4847" width="10.28515625" style="18" customWidth="1"/>
    <col min="4848" max="4848" width="12.7109375" style="18" customWidth="1"/>
    <col min="4849" max="4849" width="17.42578125" style="18" customWidth="1"/>
    <col min="4850" max="4850" width="17.140625" style="18" customWidth="1"/>
    <col min="4851" max="4851" width="19" style="18" customWidth="1"/>
    <col min="4852" max="4852" width="16.42578125" style="18" customWidth="1"/>
    <col min="4853" max="5102" width="9.140625" style="18"/>
    <col min="5103" max="5103" width="10.28515625" style="18" customWidth="1"/>
    <col min="5104" max="5104" width="12.7109375" style="18" customWidth="1"/>
    <col min="5105" max="5105" width="17.42578125" style="18" customWidth="1"/>
    <col min="5106" max="5106" width="17.140625" style="18" customWidth="1"/>
    <col min="5107" max="5107" width="19" style="18" customWidth="1"/>
    <col min="5108" max="5108" width="16.42578125" style="18" customWidth="1"/>
    <col min="5109" max="5358" width="9.140625" style="18"/>
    <col min="5359" max="5359" width="10.28515625" style="18" customWidth="1"/>
    <col min="5360" max="5360" width="12.7109375" style="18" customWidth="1"/>
    <col min="5361" max="5361" width="17.42578125" style="18" customWidth="1"/>
    <col min="5362" max="5362" width="17.140625" style="18" customWidth="1"/>
    <col min="5363" max="5363" width="19" style="18" customWidth="1"/>
    <col min="5364" max="5364" width="16.42578125" style="18" customWidth="1"/>
    <col min="5365" max="5614" width="9.140625" style="18"/>
    <col min="5615" max="5615" width="10.28515625" style="18" customWidth="1"/>
    <col min="5616" max="5616" width="12.7109375" style="18" customWidth="1"/>
    <col min="5617" max="5617" width="17.42578125" style="18" customWidth="1"/>
    <col min="5618" max="5618" width="17.140625" style="18" customWidth="1"/>
    <col min="5619" max="5619" width="19" style="18" customWidth="1"/>
    <col min="5620" max="5620" width="16.42578125" style="18" customWidth="1"/>
    <col min="5621" max="5870" width="9.140625" style="18"/>
    <col min="5871" max="5871" width="10.28515625" style="18" customWidth="1"/>
    <col min="5872" max="5872" width="12.7109375" style="18" customWidth="1"/>
    <col min="5873" max="5873" width="17.42578125" style="18" customWidth="1"/>
    <col min="5874" max="5874" width="17.140625" style="18" customWidth="1"/>
    <col min="5875" max="5875" width="19" style="18" customWidth="1"/>
    <col min="5876" max="5876" width="16.42578125" style="18" customWidth="1"/>
    <col min="5877" max="6126" width="9.140625" style="18"/>
    <col min="6127" max="6127" width="10.28515625" style="18" customWidth="1"/>
    <col min="6128" max="6128" width="12.7109375" style="18" customWidth="1"/>
    <col min="6129" max="6129" width="17.42578125" style="18" customWidth="1"/>
    <col min="6130" max="6130" width="17.140625" style="18" customWidth="1"/>
    <col min="6131" max="6131" width="19" style="18" customWidth="1"/>
    <col min="6132" max="6132" width="16.42578125" style="18" customWidth="1"/>
    <col min="6133" max="6382" width="9.140625" style="18"/>
    <col min="6383" max="6383" width="10.28515625" style="18" customWidth="1"/>
    <col min="6384" max="6384" width="12.7109375" style="18" customWidth="1"/>
    <col min="6385" max="6385" width="17.42578125" style="18" customWidth="1"/>
    <col min="6386" max="6386" width="17.140625" style="18" customWidth="1"/>
    <col min="6387" max="6387" width="19" style="18" customWidth="1"/>
    <col min="6388" max="6388" width="16.42578125" style="18" customWidth="1"/>
    <col min="6389" max="6638" width="9.140625" style="18"/>
    <col min="6639" max="6639" width="10.28515625" style="18" customWidth="1"/>
    <col min="6640" max="6640" width="12.7109375" style="18" customWidth="1"/>
    <col min="6641" max="6641" width="17.42578125" style="18" customWidth="1"/>
    <col min="6642" max="6642" width="17.140625" style="18" customWidth="1"/>
    <col min="6643" max="6643" width="19" style="18" customWidth="1"/>
    <col min="6644" max="6644" width="16.42578125" style="18" customWidth="1"/>
    <col min="6645" max="6894" width="9.140625" style="18"/>
    <col min="6895" max="6895" width="10.28515625" style="18" customWidth="1"/>
    <col min="6896" max="6896" width="12.7109375" style="18" customWidth="1"/>
    <col min="6897" max="6897" width="17.42578125" style="18" customWidth="1"/>
    <col min="6898" max="6898" width="17.140625" style="18" customWidth="1"/>
    <col min="6899" max="6899" width="19" style="18" customWidth="1"/>
    <col min="6900" max="6900" width="16.42578125" style="18" customWidth="1"/>
    <col min="6901" max="7150" width="9.140625" style="18"/>
    <col min="7151" max="7151" width="10.28515625" style="18" customWidth="1"/>
    <col min="7152" max="7152" width="12.7109375" style="18" customWidth="1"/>
    <col min="7153" max="7153" width="17.42578125" style="18" customWidth="1"/>
    <col min="7154" max="7154" width="17.140625" style="18" customWidth="1"/>
    <col min="7155" max="7155" width="19" style="18" customWidth="1"/>
    <col min="7156" max="7156" width="16.42578125" style="18" customWidth="1"/>
    <col min="7157" max="7406" width="9.140625" style="18"/>
    <col min="7407" max="7407" width="10.28515625" style="18" customWidth="1"/>
    <col min="7408" max="7408" width="12.7109375" style="18" customWidth="1"/>
    <col min="7409" max="7409" width="17.42578125" style="18" customWidth="1"/>
    <col min="7410" max="7410" width="17.140625" style="18" customWidth="1"/>
    <col min="7411" max="7411" width="19" style="18" customWidth="1"/>
    <col min="7412" max="7412" width="16.42578125" style="18" customWidth="1"/>
    <col min="7413" max="7662" width="9.140625" style="18"/>
    <col min="7663" max="7663" width="10.28515625" style="18" customWidth="1"/>
    <col min="7664" max="7664" width="12.7109375" style="18" customWidth="1"/>
    <col min="7665" max="7665" width="17.42578125" style="18" customWidth="1"/>
    <col min="7666" max="7666" width="17.140625" style="18" customWidth="1"/>
    <col min="7667" max="7667" width="19" style="18" customWidth="1"/>
    <col min="7668" max="7668" width="16.42578125" style="18" customWidth="1"/>
    <col min="7669" max="7918" width="9.140625" style="18"/>
    <col min="7919" max="7919" width="10.28515625" style="18" customWidth="1"/>
    <col min="7920" max="7920" width="12.7109375" style="18" customWidth="1"/>
    <col min="7921" max="7921" width="17.42578125" style="18" customWidth="1"/>
    <col min="7922" max="7922" width="17.140625" style="18" customWidth="1"/>
    <col min="7923" max="7923" width="19" style="18" customWidth="1"/>
    <col min="7924" max="7924" width="16.42578125" style="18" customWidth="1"/>
    <col min="7925" max="8174" width="9.140625" style="18"/>
    <col min="8175" max="8175" width="10.28515625" style="18" customWidth="1"/>
    <col min="8176" max="8176" width="12.7109375" style="18" customWidth="1"/>
    <col min="8177" max="8177" width="17.42578125" style="18" customWidth="1"/>
    <col min="8178" max="8178" width="17.140625" style="18" customWidth="1"/>
    <col min="8179" max="8179" width="19" style="18" customWidth="1"/>
    <col min="8180" max="8180" width="16.42578125" style="18" customWidth="1"/>
    <col min="8181" max="8430" width="9.140625" style="18"/>
    <col min="8431" max="8431" width="10.28515625" style="18" customWidth="1"/>
    <col min="8432" max="8432" width="12.7109375" style="18" customWidth="1"/>
    <col min="8433" max="8433" width="17.42578125" style="18" customWidth="1"/>
    <col min="8434" max="8434" width="17.140625" style="18" customWidth="1"/>
    <col min="8435" max="8435" width="19" style="18" customWidth="1"/>
    <col min="8436" max="8436" width="16.42578125" style="18" customWidth="1"/>
    <col min="8437" max="8686" width="9.140625" style="18"/>
    <col min="8687" max="8687" width="10.28515625" style="18" customWidth="1"/>
    <col min="8688" max="8688" width="12.7109375" style="18" customWidth="1"/>
    <col min="8689" max="8689" width="17.42578125" style="18" customWidth="1"/>
    <col min="8690" max="8690" width="17.140625" style="18" customWidth="1"/>
    <col min="8691" max="8691" width="19" style="18" customWidth="1"/>
    <col min="8692" max="8692" width="16.42578125" style="18" customWidth="1"/>
    <col min="8693" max="8942" width="9.140625" style="18"/>
    <col min="8943" max="8943" width="10.28515625" style="18" customWidth="1"/>
    <col min="8944" max="8944" width="12.7109375" style="18" customWidth="1"/>
    <col min="8945" max="8945" width="17.42578125" style="18" customWidth="1"/>
    <col min="8946" max="8946" width="17.140625" style="18" customWidth="1"/>
    <col min="8947" max="8947" width="19" style="18" customWidth="1"/>
    <col min="8948" max="8948" width="16.42578125" style="18" customWidth="1"/>
    <col min="8949" max="9198" width="9.140625" style="18"/>
    <col min="9199" max="9199" width="10.28515625" style="18" customWidth="1"/>
    <col min="9200" max="9200" width="12.7109375" style="18" customWidth="1"/>
    <col min="9201" max="9201" width="17.42578125" style="18" customWidth="1"/>
    <col min="9202" max="9202" width="17.140625" style="18" customWidth="1"/>
    <col min="9203" max="9203" width="19" style="18" customWidth="1"/>
    <col min="9204" max="9204" width="16.42578125" style="18" customWidth="1"/>
    <col min="9205" max="9454" width="9.140625" style="18"/>
    <col min="9455" max="9455" width="10.28515625" style="18" customWidth="1"/>
    <col min="9456" max="9456" width="12.7109375" style="18" customWidth="1"/>
    <col min="9457" max="9457" width="17.42578125" style="18" customWidth="1"/>
    <col min="9458" max="9458" width="17.140625" style="18" customWidth="1"/>
    <col min="9459" max="9459" width="19" style="18" customWidth="1"/>
    <col min="9460" max="9460" width="16.42578125" style="18" customWidth="1"/>
    <col min="9461" max="9710" width="9.140625" style="18"/>
    <col min="9711" max="9711" width="10.28515625" style="18" customWidth="1"/>
    <col min="9712" max="9712" width="12.7109375" style="18" customWidth="1"/>
    <col min="9713" max="9713" width="17.42578125" style="18" customWidth="1"/>
    <col min="9714" max="9714" width="17.140625" style="18" customWidth="1"/>
    <col min="9715" max="9715" width="19" style="18" customWidth="1"/>
    <col min="9716" max="9716" width="16.42578125" style="18" customWidth="1"/>
    <col min="9717" max="9966" width="9.140625" style="18"/>
    <col min="9967" max="9967" width="10.28515625" style="18" customWidth="1"/>
    <col min="9968" max="9968" width="12.7109375" style="18" customWidth="1"/>
    <col min="9969" max="9969" width="17.42578125" style="18" customWidth="1"/>
    <col min="9970" max="9970" width="17.140625" style="18" customWidth="1"/>
    <col min="9971" max="9971" width="19" style="18" customWidth="1"/>
    <col min="9972" max="9972" width="16.42578125" style="18" customWidth="1"/>
    <col min="9973" max="10222" width="9.140625" style="18"/>
    <col min="10223" max="10223" width="10.28515625" style="18" customWidth="1"/>
    <col min="10224" max="10224" width="12.7109375" style="18" customWidth="1"/>
    <col min="10225" max="10225" width="17.42578125" style="18" customWidth="1"/>
    <col min="10226" max="10226" width="17.140625" style="18" customWidth="1"/>
    <col min="10227" max="10227" width="19" style="18" customWidth="1"/>
    <col min="10228" max="10228" width="16.42578125" style="18" customWidth="1"/>
    <col min="10229" max="10478" width="9.140625" style="18"/>
    <col min="10479" max="10479" width="10.28515625" style="18" customWidth="1"/>
    <col min="10480" max="10480" width="12.7109375" style="18" customWidth="1"/>
    <col min="10481" max="10481" width="17.42578125" style="18" customWidth="1"/>
    <col min="10482" max="10482" width="17.140625" style="18" customWidth="1"/>
    <col min="10483" max="10483" width="19" style="18" customWidth="1"/>
    <col min="10484" max="10484" width="16.42578125" style="18" customWidth="1"/>
    <col min="10485" max="10734" width="9.140625" style="18"/>
    <col min="10735" max="10735" width="10.28515625" style="18" customWidth="1"/>
    <col min="10736" max="10736" width="12.7109375" style="18" customWidth="1"/>
    <col min="10737" max="10737" width="17.42578125" style="18" customWidth="1"/>
    <col min="10738" max="10738" width="17.140625" style="18" customWidth="1"/>
    <col min="10739" max="10739" width="19" style="18" customWidth="1"/>
    <col min="10740" max="10740" width="16.42578125" style="18" customWidth="1"/>
    <col min="10741" max="10990" width="9.140625" style="18"/>
    <col min="10991" max="10991" width="10.28515625" style="18" customWidth="1"/>
    <col min="10992" max="10992" width="12.7109375" style="18" customWidth="1"/>
    <col min="10993" max="10993" width="17.42578125" style="18" customWidth="1"/>
    <col min="10994" max="10994" width="17.140625" style="18" customWidth="1"/>
    <col min="10995" max="10995" width="19" style="18" customWidth="1"/>
    <col min="10996" max="10996" width="16.42578125" style="18" customWidth="1"/>
    <col min="10997" max="11246" width="9.140625" style="18"/>
    <col min="11247" max="11247" width="10.28515625" style="18" customWidth="1"/>
    <col min="11248" max="11248" width="12.7109375" style="18" customWidth="1"/>
    <col min="11249" max="11249" width="17.42578125" style="18" customWidth="1"/>
    <col min="11250" max="11250" width="17.140625" style="18" customWidth="1"/>
    <col min="11251" max="11251" width="19" style="18" customWidth="1"/>
    <col min="11252" max="11252" width="16.42578125" style="18" customWidth="1"/>
    <col min="11253" max="11502" width="9.140625" style="18"/>
    <col min="11503" max="11503" width="10.28515625" style="18" customWidth="1"/>
    <col min="11504" max="11504" width="12.7109375" style="18" customWidth="1"/>
    <col min="11505" max="11505" width="17.42578125" style="18" customWidth="1"/>
    <col min="11506" max="11506" width="17.140625" style="18" customWidth="1"/>
    <col min="11507" max="11507" width="19" style="18" customWidth="1"/>
    <col min="11508" max="11508" width="16.42578125" style="18" customWidth="1"/>
    <col min="11509" max="11758" width="9.140625" style="18"/>
    <col min="11759" max="11759" width="10.28515625" style="18" customWidth="1"/>
    <col min="11760" max="11760" width="12.7109375" style="18" customWidth="1"/>
    <col min="11761" max="11761" width="17.42578125" style="18" customWidth="1"/>
    <col min="11762" max="11762" width="17.140625" style="18" customWidth="1"/>
    <col min="11763" max="11763" width="19" style="18" customWidth="1"/>
    <col min="11764" max="11764" width="16.42578125" style="18" customWidth="1"/>
    <col min="11765" max="12014" width="9.140625" style="18"/>
    <col min="12015" max="12015" width="10.28515625" style="18" customWidth="1"/>
    <col min="12016" max="12016" width="12.7109375" style="18" customWidth="1"/>
    <col min="12017" max="12017" width="17.42578125" style="18" customWidth="1"/>
    <col min="12018" max="12018" width="17.140625" style="18" customWidth="1"/>
    <col min="12019" max="12019" width="19" style="18" customWidth="1"/>
    <col min="12020" max="12020" width="16.42578125" style="18" customWidth="1"/>
    <col min="12021" max="12270" width="9.140625" style="18"/>
    <col min="12271" max="12271" width="10.28515625" style="18" customWidth="1"/>
    <col min="12272" max="12272" width="12.7109375" style="18" customWidth="1"/>
    <col min="12273" max="12273" width="17.42578125" style="18" customWidth="1"/>
    <col min="12274" max="12274" width="17.140625" style="18" customWidth="1"/>
    <col min="12275" max="12275" width="19" style="18" customWidth="1"/>
    <col min="12276" max="12276" width="16.42578125" style="18" customWidth="1"/>
    <col min="12277" max="12526" width="9.140625" style="18"/>
    <col min="12527" max="12527" width="10.28515625" style="18" customWidth="1"/>
    <col min="12528" max="12528" width="12.7109375" style="18" customWidth="1"/>
    <col min="12529" max="12529" width="17.42578125" style="18" customWidth="1"/>
    <col min="12530" max="12530" width="17.140625" style="18" customWidth="1"/>
    <col min="12531" max="12531" width="19" style="18" customWidth="1"/>
    <col min="12532" max="12532" width="16.42578125" style="18" customWidth="1"/>
    <col min="12533" max="12782" width="9.140625" style="18"/>
    <col min="12783" max="12783" width="10.28515625" style="18" customWidth="1"/>
    <col min="12784" max="12784" width="12.7109375" style="18" customWidth="1"/>
    <col min="12785" max="12785" width="17.42578125" style="18" customWidth="1"/>
    <col min="12786" max="12786" width="17.140625" style="18" customWidth="1"/>
    <col min="12787" max="12787" width="19" style="18" customWidth="1"/>
    <col min="12788" max="12788" width="16.42578125" style="18" customWidth="1"/>
    <col min="12789" max="13038" width="9.140625" style="18"/>
    <col min="13039" max="13039" width="10.28515625" style="18" customWidth="1"/>
    <col min="13040" max="13040" width="12.7109375" style="18" customWidth="1"/>
    <col min="13041" max="13041" width="17.42578125" style="18" customWidth="1"/>
    <col min="13042" max="13042" width="17.140625" style="18" customWidth="1"/>
    <col min="13043" max="13043" width="19" style="18" customWidth="1"/>
    <col min="13044" max="13044" width="16.42578125" style="18" customWidth="1"/>
    <col min="13045" max="13294" width="9.140625" style="18"/>
    <col min="13295" max="13295" width="10.28515625" style="18" customWidth="1"/>
    <col min="13296" max="13296" width="12.7109375" style="18" customWidth="1"/>
    <col min="13297" max="13297" width="17.42578125" style="18" customWidth="1"/>
    <col min="13298" max="13298" width="17.140625" style="18" customWidth="1"/>
    <col min="13299" max="13299" width="19" style="18" customWidth="1"/>
    <col min="13300" max="13300" width="16.42578125" style="18" customWidth="1"/>
    <col min="13301" max="13550" width="9.140625" style="18"/>
    <col min="13551" max="13551" width="10.28515625" style="18" customWidth="1"/>
    <col min="13552" max="13552" width="12.7109375" style="18" customWidth="1"/>
    <col min="13553" max="13553" width="17.42578125" style="18" customWidth="1"/>
    <col min="13554" max="13554" width="17.140625" style="18" customWidth="1"/>
    <col min="13555" max="13555" width="19" style="18" customWidth="1"/>
    <col min="13556" max="13556" width="16.42578125" style="18" customWidth="1"/>
    <col min="13557" max="13806" width="9.140625" style="18"/>
    <col min="13807" max="13807" width="10.28515625" style="18" customWidth="1"/>
    <col min="13808" max="13808" width="12.7109375" style="18" customWidth="1"/>
    <col min="13809" max="13809" width="17.42578125" style="18" customWidth="1"/>
    <col min="13810" max="13810" width="17.140625" style="18" customWidth="1"/>
    <col min="13811" max="13811" width="19" style="18" customWidth="1"/>
    <col min="13812" max="13812" width="16.42578125" style="18" customWidth="1"/>
    <col min="13813" max="14062" width="9.140625" style="18"/>
    <col min="14063" max="14063" width="10.28515625" style="18" customWidth="1"/>
    <col min="14064" max="14064" width="12.7109375" style="18" customWidth="1"/>
    <col min="14065" max="14065" width="17.42578125" style="18" customWidth="1"/>
    <col min="14066" max="14066" width="17.140625" style="18" customWidth="1"/>
    <col min="14067" max="14067" width="19" style="18" customWidth="1"/>
    <col min="14068" max="14068" width="16.42578125" style="18" customWidth="1"/>
    <col min="14069" max="14318" width="9.140625" style="18"/>
    <col min="14319" max="14319" width="10.28515625" style="18" customWidth="1"/>
    <col min="14320" max="14320" width="12.7109375" style="18" customWidth="1"/>
    <col min="14321" max="14321" width="17.42578125" style="18" customWidth="1"/>
    <col min="14322" max="14322" width="17.140625" style="18" customWidth="1"/>
    <col min="14323" max="14323" width="19" style="18" customWidth="1"/>
    <col min="14324" max="14324" width="16.42578125" style="18" customWidth="1"/>
    <col min="14325" max="14574" width="9.140625" style="18"/>
    <col min="14575" max="14575" width="10.28515625" style="18" customWidth="1"/>
    <col min="14576" max="14576" width="12.7109375" style="18" customWidth="1"/>
    <col min="14577" max="14577" width="17.42578125" style="18" customWidth="1"/>
    <col min="14578" max="14578" width="17.140625" style="18" customWidth="1"/>
    <col min="14579" max="14579" width="19" style="18" customWidth="1"/>
    <col min="14580" max="14580" width="16.42578125" style="18" customWidth="1"/>
    <col min="14581" max="14830" width="9.140625" style="18"/>
    <col min="14831" max="14831" width="10.28515625" style="18" customWidth="1"/>
    <col min="14832" max="14832" width="12.7109375" style="18" customWidth="1"/>
    <col min="14833" max="14833" width="17.42578125" style="18" customWidth="1"/>
    <col min="14834" max="14834" width="17.140625" style="18" customWidth="1"/>
    <col min="14835" max="14835" width="19" style="18" customWidth="1"/>
    <col min="14836" max="14836" width="16.42578125" style="18" customWidth="1"/>
    <col min="14837" max="15086" width="9.140625" style="18"/>
    <col min="15087" max="15087" width="10.28515625" style="18" customWidth="1"/>
    <col min="15088" max="15088" width="12.7109375" style="18" customWidth="1"/>
    <col min="15089" max="15089" width="17.42578125" style="18" customWidth="1"/>
    <col min="15090" max="15090" width="17.140625" style="18" customWidth="1"/>
    <col min="15091" max="15091" width="19" style="18" customWidth="1"/>
    <col min="15092" max="15092" width="16.42578125" style="18" customWidth="1"/>
    <col min="15093" max="15342" width="9.140625" style="18"/>
    <col min="15343" max="15343" width="10.28515625" style="18" customWidth="1"/>
    <col min="15344" max="15344" width="12.7109375" style="18" customWidth="1"/>
    <col min="15345" max="15345" width="17.42578125" style="18" customWidth="1"/>
    <col min="15346" max="15346" width="17.140625" style="18" customWidth="1"/>
    <col min="15347" max="15347" width="19" style="18" customWidth="1"/>
    <col min="15348" max="15348" width="16.42578125" style="18" customWidth="1"/>
    <col min="15349" max="15598" width="9.140625" style="18"/>
    <col min="15599" max="15599" width="10.28515625" style="18" customWidth="1"/>
    <col min="15600" max="15600" width="12.7109375" style="18" customWidth="1"/>
    <col min="15601" max="15601" width="17.42578125" style="18" customWidth="1"/>
    <col min="15602" max="15602" width="17.140625" style="18" customWidth="1"/>
    <col min="15603" max="15603" width="19" style="18" customWidth="1"/>
    <col min="15604" max="15604" width="16.42578125" style="18" customWidth="1"/>
    <col min="15605" max="15854" width="9.140625" style="18"/>
    <col min="15855" max="15855" width="10.28515625" style="18" customWidth="1"/>
    <col min="15856" max="15856" width="12.7109375" style="18" customWidth="1"/>
    <col min="15857" max="15857" width="17.42578125" style="18" customWidth="1"/>
    <col min="15858" max="15858" width="17.140625" style="18" customWidth="1"/>
    <col min="15859" max="15859" width="19" style="18" customWidth="1"/>
    <col min="15860" max="15860" width="16.42578125" style="18" customWidth="1"/>
    <col min="15861" max="16110" width="9.140625" style="18"/>
    <col min="16111" max="16111" width="10.28515625" style="18" customWidth="1"/>
    <col min="16112" max="16112" width="12.7109375" style="18" customWidth="1"/>
    <col min="16113" max="16113" width="17.42578125" style="18" customWidth="1"/>
    <col min="16114" max="16114" width="17.140625" style="18" customWidth="1"/>
    <col min="16115" max="16115" width="19" style="18" customWidth="1"/>
    <col min="16116" max="16116" width="16.42578125" style="18" customWidth="1"/>
    <col min="16117" max="16384" width="9.140625" style="18"/>
  </cols>
  <sheetData>
    <row r="1" spans="1:6" ht="51" customHeight="1" x14ac:dyDescent="0.2">
      <c r="A1" s="404" t="s">
        <v>475</v>
      </c>
      <c r="B1" s="404"/>
      <c r="C1" s="404"/>
      <c r="D1" s="404"/>
      <c r="E1" s="404"/>
      <c r="F1" s="404"/>
    </row>
    <row r="2" spans="1:6" s="79" customFormat="1" ht="29.25" customHeight="1" x14ac:dyDescent="0.25">
      <c r="A2" s="409" t="s">
        <v>289</v>
      </c>
      <c r="B2" s="411" t="s">
        <v>290</v>
      </c>
      <c r="C2" s="412"/>
      <c r="D2" s="413" t="s">
        <v>291</v>
      </c>
      <c r="E2" s="413"/>
      <c r="F2" s="414" t="s">
        <v>292</v>
      </c>
    </row>
    <row r="3" spans="1:6" s="79" customFormat="1" ht="29.25" customHeight="1" x14ac:dyDescent="0.25">
      <c r="A3" s="410"/>
      <c r="B3" s="94" t="s">
        <v>293</v>
      </c>
      <c r="C3" s="95" t="s">
        <v>294</v>
      </c>
      <c r="D3" s="94" t="s">
        <v>293</v>
      </c>
      <c r="E3" s="95" t="s">
        <v>294</v>
      </c>
      <c r="F3" s="415"/>
    </row>
    <row r="4" spans="1:6" s="76" customFormat="1" ht="29.25" customHeight="1" x14ac:dyDescent="0.25">
      <c r="A4" s="270">
        <v>1995</v>
      </c>
      <c r="B4" s="271">
        <v>80</v>
      </c>
      <c r="C4" s="272">
        <v>34684.53</v>
      </c>
      <c r="D4" s="271">
        <v>441</v>
      </c>
      <c r="E4" s="272">
        <v>114164.58</v>
      </c>
      <c r="F4" s="271">
        <v>148849.10999999999</v>
      </c>
    </row>
    <row r="5" spans="1:6" s="76" customFormat="1" ht="29.25" customHeight="1" x14ac:dyDescent="0.25">
      <c r="A5" s="273">
        <v>1999</v>
      </c>
      <c r="B5" s="274">
        <v>87</v>
      </c>
      <c r="C5" s="275">
        <v>34021.15</v>
      </c>
      <c r="D5" s="274">
        <v>485</v>
      </c>
      <c r="E5" s="275">
        <v>113163.03</v>
      </c>
      <c r="F5" s="274">
        <v>147184.18</v>
      </c>
    </row>
    <row r="6" spans="1:6" s="76" customFormat="1" ht="29.25" customHeight="1" x14ac:dyDescent="0.25">
      <c r="A6" s="273">
        <v>2004</v>
      </c>
      <c r="B6" s="274">
        <v>90</v>
      </c>
      <c r="C6" s="275">
        <v>36881.53</v>
      </c>
      <c r="D6" s="274">
        <v>502</v>
      </c>
      <c r="E6" s="275">
        <v>120051.88</v>
      </c>
      <c r="F6" s="274">
        <v>156933.41</v>
      </c>
    </row>
    <row r="7" spans="1:6" s="76" customFormat="1" ht="29.25" customHeight="1" x14ac:dyDescent="0.25">
      <c r="A7" s="273">
        <v>2006</v>
      </c>
      <c r="B7" s="274">
        <v>100</v>
      </c>
      <c r="C7" s="275">
        <v>38024.11</v>
      </c>
      <c r="D7" s="274">
        <v>514</v>
      </c>
      <c r="E7" s="275">
        <v>117913.77</v>
      </c>
      <c r="F7" s="274">
        <v>155980.15</v>
      </c>
    </row>
    <row r="8" spans="1:6" s="76" customFormat="1" ht="29.25" customHeight="1" x14ac:dyDescent="0.25">
      <c r="A8" s="273">
        <v>2010</v>
      </c>
      <c r="B8" s="274">
        <v>102</v>
      </c>
      <c r="C8" s="276">
        <v>39888</v>
      </c>
      <c r="D8" s="274">
        <v>515</v>
      </c>
      <c r="E8" s="276">
        <v>119930</v>
      </c>
      <c r="F8" s="277">
        <f>E8+C8</f>
        <v>159818</v>
      </c>
    </row>
    <row r="9" spans="1:6" s="76" customFormat="1" ht="29.25" customHeight="1" x14ac:dyDescent="0.25">
      <c r="A9" s="273">
        <v>2014</v>
      </c>
      <c r="B9" s="274">
        <v>102</v>
      </c>
      <c r="C9" s="276">
        <v>39888</v>
      </c>
      <c r="D9" s="274">
        <v>517</v>
      </c>
      <c r="E9" s="276">
        <v>120208</v>
      </c>
      <c r="F9" s="277">
        <v>160096</v>
      </c>
    </row>
    <row r="10" spans="1:6" s="76" customFormat="1" ht="29.25" customHeight="1" x14ac:dyDescent="0.25">
      <c r="A10" s="273">
        <v>2015</v>
      </c>
      <c r="B10" s="274">
        <v>103</v>
      </c>
      <c r="C10" s="276">
        <v>40500</v>
      </c>
      <c r="D10" s="274">
        <v>531</v>
      </c>
      <c r="E10" s="276">
        <v>117607</v>
      </c>
      <c r="F10" s="277">
        <f>SUM(C10,E10)</f>
        <v>158107</v>
      </c>
    </row>
    <row r="11" spans="1:6" s="76" customFormat="1" ht="29.25" customHeight="1" x14ac:dyDescent="0.25">
      <c r="A11" s="278">
        <v>2016</v>
      </c>
      <c r="B11" s="274">
        <v>103</v>
      </c>
      <c r="C11" s="277">
        <v>40500.129999999997</v>
      </c>
      <c r="D11" s="279">
        <v>535</v>
      </c>
      <c r="E11" s="276">
        <v>118004</v>
      </c>
      <c r="F11" s="277">
        <f>SUM(C11,E11)</f>
        <v>158504.13</v>
      </c>
    </row>
    <row r="12" spans="1:6" s="76" customFormat="1" ht="29.25" customHeight="1" x14ac:dyDescent="0.25">
      <c r="A12" s="280">
        <v>2017</v>
      </c>
      <c r="B12" s="281">
        <v>103</v>
      </c>
      <c r="C12" s="282">
        <v>40500.58</v>
      </c>
      <c r="D12" s="283">
        <v>543</v>
      </c>
      <c r="E12" s="284">
        <v>118917</v>
      </c>
      <c r="F12" s="282">
        <f>SUM(C12,E12)</f>
        <v>159417.58000000002</v>
      </c>
    </row>
    <row r="13" spans="1:6" s="76" customFormat="1" ht="42" customHeight="1" x14ac:dyDescent="0.25">
      <c r="A13" s="408" t="s">
        <v>741</v>
      </c>
      <c r="B13" s="408"/>
      <c r="C13" s="408"/>
      <c r="D13" s="408"/>
      <c r="E13" s="408"/>
      <c r="F13" s="408"/>
    </row>
    <row r="14" spans="1:6" s="19" customFormat="1" ht="28.5" customHeight="1" x14ac:dyDescent="0.2"/>
    <row r="15" spans="1:6" s="19" customFormat="1" x14ac:dyDescent="0.2"/>
    <row r="16" spans="1:6" x14ac:dyDescent="0.2">
      <c r="A16" s="19"/>
      <c r="B16" s="19"/>
      <c r="C16" s="19"/>
      <c r="D16" s="19"/>
      <c r="E16" s="19"/>
      <c r="F16" s="19"/>
    </row>
    <row r="17" spans="1:6" x14ac:dyDescent="0.2">
      <c r="A17" s="19"/>
      <c r="B17" s="19"/>
      <c r="C17" s="19"/>
      <c r="D17" s="19"/>
      <c r="E17" s="19"/>
      <c r="F17" s="19"/>
    </row>
    <row r="18" spans="1:6" x14ac:dyDescent="0.2">
      <c r="A18" s="19"/>
      <c r="B18" s="19"/>
      <c r="C18" s="19"/>
      <c r="D18" s="19"/>
      <c r="E18" s="19"/>
      <c r="F18" s="19"/>
    </row>
    <row r="19" spans="1:6" x14ac:dyDescent="0.2">
      <c r="A19" s="19"/>
      <c r="B19" s="19"/>
      <c r="C19" s="19"/>
      <c r="D19" s="19"/>
      <c r="E19" s="19"/>
      <c r="F19" s="19"/>
    </row>
    <row r="20" spans="1:6" x14ac:dyDescent="0.2">
      <c r="A20" s="19"/>
      <c r="B20" s="19"/>
      <c r="C20" s="19"/>
      <c r="D20" s="19"/>
      <c r="E20" s="19"/>
      <c r="F20" s="19"/>
    </row>
    <row r="21" spans="1:6" x14ac:dyDescent="0.2">
      <c r="A21" s="19"/>
      <c r="B21" s="19"/>
      <c r="C21" s="19"/>
      <c r="D21" s="19"/>
      <c r="E21" s="19"/>
      <c r="F21" s="19"/>
    </row>
    <row r="22" spans="1:6" x14ac:dyDescent="0.2">
      <c r="A22" s="19"/>
      <c r="B22" s="19"/>
      <c r="C22" s="19"/>
      <c r="D22" s="19"/>
      <c r="E22" s="19"/>
      <c r="F22" s="19"/>
    </row>
    <row r="23" spans="1:6" x14ac:dyDescent="0.2">
      <c r="A23" s="19"/>
      <c r="B23" s="19"/>
      <c r="C23" s="19"/>
      <c r="D23" s="19"/>
      <c r="E23" s="19"/>
      <c r="F23" s="19"/>
    </row>
    <row r="24" spans="1:6" x14ac:dyDescent="0.2">
      <c r="A24" s="19"/>
      <c r="B24" s="19"/>
      <c r="C24" s="19"/>
      <c r="D24" s="19"/>
      <c r="E24" s="19"/>
      <c r="F24" s="19"/>
    </row>
    <row r="25" spans="1:6" x14ac:dyDescent="0.2">
      <c r="A25" s="19"/>
      <c r="B25" s="19"/>
      <c r="C25" s="19"/>
      <c r="D25" s="19"/>
      <c r="E25" s="19"/>
      <c r="F25" s="19"/>
    </row>
    <row r="29" spans="1:6" ht="6" customHeight="1" x14ac:dyDescent="0.2"/>
  </sheetData>
  <mergeCells count="6">
    <mergeCell ref="A13:F13"/>
    <mergeCell ref="A1:F1"/>
    <mergeCell ref="A2:A3"/>
    <mergeCell ref="B2:C2"/>
    <mergeCell ref="D2:E2"/>
    <mergeCell ref="F2:F3"/>
  </mergeCells>
  <printOptions horizontalCentered="1"/>
  <pageMargins left="0.78740157480314965" right="0.31496062992125984" top="0.51181102362204722" bottom="0.23622047244094491" header="0.31496062992125984" footer="0.23622047244094491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view="pageBreakPreview" topLeftCell="A22" zoomScaleNormal="100" zoomScaleSheetLayoutView="100" workbookViewId="0">
      <selection activeCell="A41" sqref="A41:I41"/>
    </sheetView>
  </sheetViews>
  <sheetFormatPr defaultRowHeight="12.75" x14ac:dyDescent="0.2"/>
  <cols>
    <col min="1" max="1" width="9.140625" style="21"/>
    <col min="2" max="2" width="22.28515625" style="1" customWidth="1"/>
    <col min="3" max="3" width="10.42578125" style="1" customWidth="1"/>
    <col min="4" max="4" width="5.7109375" style="1" customWidth="1"/>
    <col min="5" max="5" width="12.42578125" style="1" customWidth="1"/>
    <col min="6" max="6" width="9.42578125" style="22" customWidth="1"/>
    <col min="7" max="7" width="6.140625" style="1" customWidth="1"/>
    <col min="8" max="8" width="13.28515625" style="1" customWidth="1"/>
    <col min="9" max="9" width="9.42578125" style="1" customWidth="1"/>
    <col min="10" max="16384" width="9.140625" style="1"/>
  </cols>
  <sheetData>
    <row r="1" spans="1:9" ht="37.15" customHeight="1" x14ac:dyDescent="0.2">
      <c r="A1" s="417" t="s">
        <v>476</v>
      </c>
      <c r="B1" s="417"/>
      <c r="C1" s="417"/>
      <c r="D1" s="417"/>
      <c r="E1" s="417"/>
      <c r="F1" s="417"/>
      <c r="G1" s="417"/>
      <c r="H1" s="417"/>
      <c r="I1" s="417"/>
    </row>
    <row r="2" spans="1:9" s="23" customFormat="1" ht="18" customHeight="1" x14ac:dyDescent="0.25">
      <c r="A2" s="418" t="s">
        <v>34</v>
      </c>
      <c r="B2" s="420" t="s">
        <v>73</v>
      </c>
      <c r="C2" s="422" t="s">
        <v>459</v>
      </c>
      <c r="D2" s="424" t="s">
        <v>290</v>
      </c>
      <c r="E2" s="425"/>
      <c r="F2" s="426"/>
      <c r="G2" s="424" t="s">
        <v>291</v>
      </c>
      <c r="H2" s="425"/>
      <c r="I2" s="426"/>
    </row>
    <row r="3" spans="1:9" s="93" customFormat="1" ht="47.25" x14ac:dyDescent="0.25">
      <c r="A3" s="419"/>
      <c r="B3" s="421"/>
      <c r="C3" s="423"/>
      <c r="D3" s="92" t="s">
        <v>37</v>
      </c>
      <c r="E3" s="92" t="s">
        <v>460</v>
      </c>
      <c r="F3" s="92" t="s">
        <v>461</v>
      </c>
      <c r="G3" s="92" t="s">
        <v>37</v>
      </c>
      <c r="H3" s="92" t="s">
        <v>147</v>
      </c>
      <c r="I3" s="92" t="s">
        <v>148</v>
      </c>
    </row>
    <row r="4" spans="1:9" s="2" customFormat="1" ht="15" x14ac:dyDescent="0.25">
      <c r="A4" s="24">
        <v>1</v>
      </c>
      <c r="B4" s="25" t="s">
        <v>1</v>
      </c>
      <c r="C4" s="29">
        <v>160205</v>
      </c>
      <c r="D4" s="27">
        <v>2</v>
      </c>
      <c r="E4" s="26">
        <v>356.02</v>
      </c>
      <c r="F4" s="26">
        <v>0.22</v>
      </c>
      <c r="G4" s="26">
        <v>13</v>
      </c>
      <c r="H4" s="28">
        <v>5942.23</v>
      </c>
      <c r="I4" s="26">
        <v>3.71</v>
      </c>
    </row>
    <row r="5" spans="1:9" s="2" customFormat="1" ht="15" x14ac:dyDescent="0.25">
      <c r="A5" s="24">
        <v>2</v>
      </c>
      <c r="B5" s="25" t="s">
        <v>2</v>
      </c>
      <c r="C5" s="29">
        <v>83743</v>
      </c>
      <c r="D5" s="27">
        <v>2</v>
      </c>
      <c r="E5" s="28">
        <v>2290.8200000000002</v>
      </c>
      <c r="F5" s="26">
        <v>2.74</v>
      </c>
      <c r="G5" s="26">
        <v>11</v>
      </c>
      <c r="H5" s="28">
        <v>7487.75</v>
      </c>
      <c r="I5" s="26">
        <v>8.94</v>
      </c>
    </row>
    <row r="6" spans="1:9" s="2" customFormat="1" ht="15" x14ac:dyDescent="0.25">
      <c r="A6" s="24">
        <v>3</v>
      </c>
      <c r="B6" s="25" t="s">
        <v>3</v>
      </c>
      <c r="C6" s="29">
        <v>78438</v>
      </c>
      <c r="D6" s="27">
        <v>5</v>
      </c>
      <c r="E6" s="28">
        <v>1977.79</v>
      </c>
      <c r="F6" s="26">
        <v>2.52</v>
      </c>
      <c r="G6" s="26">
        <v>18</v>
      </c>
      <c r="H6" s="28">
        <v>1840.14</v>
      </c>
      <c r="I6" s="26">
        <v>2.35</v>
      </c>
    </row>
    <row r="7" spans="1:9" s="2" customFormat="1" ht="15" x14ac:dyDescent="0.25">
      <c r="A7" s="24">
        <v>4</v>
      </c>
      <c r="B7" s="25" t="s">
        <v>4</v>
      </c>
      <c r="C7" s="29">
        <v>94163</v>
      </c>
      <c r="D7" s="27">
        <v>1</v>
      </c>
      <c r="E7" s="26">
        <v>335.65</v>
      </c>
      <c r="F7" s="26">
        <v>0.36</v>
      </c>
      <c r="G7" s="26">
        <v>12</v>
      </c>
      <c r="H7" s="28">
        <v>2901.67</v>
      </c>
      <c r="I7" s="26">
        <v>3.08</v>
      </c>
    </row>
    <row r="8" spans="1:9" s="2" customFormat="1" ht="15" x14ac:dyDescent="0.25">
      <c r="A8" s="24">
        <v>5</v>
      </c>
      <c r="B8" s="25" t="s">
        <v>5</v>
      </c>
      <c r="C8" s="29">
        <v>135191</v>
      </c>
      <c r="D8" s="27">
        <v>3</v>
      </c>
      <c r="E8" s="28">
        <v>2899.08</v>
      </c>
      <c r="F8" s="26">
        <v>2.14</v>
      </c>
      <c r="G8" s="26">
        <v>11</v>
      </c>
      <c r="H8" s="28">
        <v>3760.29</v>
      </c>
      <c r="I8" s="26">
        <v>2.78</v>
      </c>
    </row>
    <row r="9" spans="1:9" s="2" customFormat="1" ht="15" x14ac:dyDescent="0.25">
      <c r="A9" s="24">
        <v>6</v>
      </c>
      <c r="B9" s="25" t="s">
        <v>7</v>
      </c>
      <c r="C9" s="29">
        <v>3702</v>
      </c>
      <c r="D9" s="27">
        <v>1</v>
      </c>
      <c r="E9" s="26">
        <v>107</v>
      </c>
      <c r="F9" s="26">
        <v>2.89</v>
      </c>
      <c r="G9" s="26">
        <v>6</v>
      </c>
      <c r="H9" s="26" t="s">
        <v>149</v>
      </c>
      <c r="I9" s="26">
        <v>17.5</v>
      </c>
    </row>
    <row r="10" spans="1:9" s="2" customFormat="1" ht="15" x14ac:dyDescent="0.25">
      <c r="A10" s="24">
        <v>7</v>
      </c>
      <c r="B10" s="25" t="s">
        <v>8</v>
      </c>
      <c r="C10" s="29">
        <v>196022</v>
      </c>
      <c r="D10" s="27">
        <v>4</v>
      </c>
      <c r="E10" s="26">
        <v>480.12</v>
      </c>
      <c r="F10" s="26">
        <v>0.24</v>
      </c>
      <c r="G10" s="26">
        <v>23</v>
      </c>
      <c r="H10" s="28">
        <v>16618.419999999998</v>
      </c>
      <c r="I10" s="26">
        <v>8.48</v>
      </c>
    </row>
    <row r="11" spans="1:9" s="2" customFormat="1" ht="15" x14ac:dyDescent="0.25">
      <c r="A11" s="24">
        <v>8</v>
      </c>
      <c r="B11" s="25" t="s">
        <v>9</v>
      </c>
      <c r="C11" s="29">
        <v>44212</v>
      </c>
      <c r="D11" s="27">
        <v>2</v>
      </c>
      <c r="E11" s="26">
        <v>48.25</v>
      </c>
      <c r="F11" s="26">
        <v>0.11</v>
      </c>
      <c r="G11" s="26">
        <v>8</v>
      </c>
      <c r="H11" s="26" t="s">
        <v>150</v>
      </c>
      <c r="I11" s="26">
        <v>0.53</v>
      </c>
    </row>
    <row r="12" spans="1:9" s="2" customFormat="1" ht="15" x14ac:dyDescent="0.25">
      <c r="A12" s="24">
        <v>9</v>
      </c>
      <c r="B12" s="25" t="s">
        <v>10</v>
      </c>
      <c r="C12" s="29">
        <v>55673</v>
      </c>
      <c r="D12" s="27">
        <v>5</v>
      </c>
      <c r="E12" s="28">
        <v>2271.38</v>
      </c>
      <c r="F12" s="26">
        <v>4.08</v>
      </c>
      <c r="G12" s="26">
        <v>28</v>
      </c>
      <c r="H12" s="28">
        <v>6116.1</v>
      </c>
      <c r="I12" s="26">
        <v>10.99</v>
      </c>
    </row>
    <row r="13" spans="1:9" s="2" customFormat="1" ht="15" x14ac:dyDescent="0.25">
      <c r="A13" s="24">
        <v>10</v>
      </c>
      <c r="B13" s="25" t="s">
        <v>11</v>
      </c>
      <c r="C13" s="29">
        <v>222236</v>
      </c>
      <c r="D13" s="27">
        <v>4</v>
      </c>
      <c r="E13" s="28">
        <v>3925</v>
      </c>
      <c r="F13" s="26">
        <v>1.77</v>
      </c>
      <c r="G13" s="26">
        <v>15</v>
      </c>
      <c r="H13" s="28">
        <v>10243.11</v>
      </c>
      <c r="I13" s="26">
        <v>4.6100000000000003</v>
      </c>
    </row>
    <row r="14" spans="1:9" s="2" customFormat="1" ht="15" x14ac:dyDescent="0.25">
      <c r="A14" s="24">
        <v>11</v>
      </c>
      <c r="B14" s="25" t="s">
        <v>12</v>
      </c>
      <c r="C14" s="29">
        <v>79714</v>
      </c>
      <c r="D14" s="27">
        <v>1</v>
      </c>
      <c r="E14" s="26">
        <v>226.33</v>
      </c>
      <c r="F14" s="26">
        <v>0.28000000000000003</v>
      </c>
      <c r="G14" s="26">
        <v>11</v>
      </c>
      <c r="H14" s="28">
        <v>1955.82</v>
      </c>
      <c r="I14" s="26">
        <v>2.4500000000000002</v>
      </c>
    </row>
    <row r="15" spans="1:9" s="2" customFormat="1" ht="15" x14ac:dyDescent="0.25">
      <c r="A15" s="24">
        <v>12</v>
      </c>
      <c r="B15" s="25" t="s">
        <v>13</v>
      </c>
      <c r="C15" s="29">
        <v>191791</v>
      </c>
      <c r="D15" s="27">
        <v>5</v>
      </c>
      <c r="E15" s="28">
        <v>2795.76</v>
      </c>
      <c r="F15" s="26">
        <v>1.46</v>
      </c>
      <c r="G15" s="26">
        <v>30</v>
      </c>
      <c r="H15" s="28">
        <v>6774.81</v>
      </c>
      <c r="I15" s="26">
        <v>3.53</v>
      </c>
    </row>
    <row r="16" spans="1:9" s="2" customFormat="1" ht="15" x14ac:dyDescent="0.25">
      <c r="A16" s="24">
        <v>13</v>
      </c>
      <c r="B16" s="25" t="s">
        <v>75</v>
      </c>
      <c r="C16" s="29">
        <v>38863</v>
      </c>
      <c r="D16" s="27">
        <v>6</v>
      </c>
      <c r="E16" s="26">
        <v>558.16</v>
      </c>
      <c r="F16" s="26">
        <v>1.44</v>
      </c>
      <c r="G16" s="26">
        <v>17</v>
      </c>
      <c r="H16" s="28">
        <v>1928.24</v>
      </c>
      <c r="I16" s="26">
        <v>4.96</v>
      </c>
    </row>
    <row r="17" spans="1:9" s="2" customFormat="1" ht="15" x14ac:dyDescent="0.25">
      <c r="A17" s="24">
        <v>14</v>
      </c>
      <c r="B17" s="25" t="s">
        <v>14</v>
      </c>
      <c r="C17" s="29">
        <v>308245</v>
      </c>
      <c r="D17" s="27">
        <v>9</v>
      </c>
      <c r="E17" s="28">
        <v>3656.36</v>
      </c>
      <c r="F17" s="26">
        <v>1.19</v>
      </c>
      <c r="G17" s="26">
        <v>25</v>
      </c>
      <c r="H17" s="28">
        <v>7158.42</v>
      </c>
      <c r="I17" s="26">
        <v>2.3199999999999998</v>
      </c>
    </row>
    <row r="18" spans="1:9" s="2" customFormat="1" ht="15" x14ac:dyDescent="0.25">
      <c r="A18" s="24">
        <v>15</v>
      </c>
      <c r="B18" s="25" t="s">
        <v>15</v>
      </c>
      <c r="C18" s="29">
        <v>307713</v>
      </c>
      <c r="D18" s="27">
        <v>6</v>
      </c>
      <c r="E18" s="28">
        <v>1273.5999999999999</v>
      </c>
      <c r="F18" s="26">
        <v>0.41</v>
      </c>
      <c r="G18" s="26">
        <v>42</v>
      </c>
      <c r="H18" s="28">
        <v>7604.44</v>
      </c>
      <c r="I18" s="26">
        <v>2.4700000000000002</v>
      </c>
    </row>
    <row r="19" spans="1:9" s="2" customFormat="1" ht="15" x14ac:dyDescent="0.25">
      <c r="A19" s="24">
        <v>16</v>
      </c>
      <c r="B19" s="25" t="s">
        <v>16</v>
      </c>
      <c r="C19" s="29">
        <v>22327</v>
      </c>
      <c r="D19" s="27">
        <v>1</v>
      </c>
      <c r="E19" s="26">
        <v>40</v>
      </c>
      <c r="F19" s="26">
        <v>0.18</v>
      </c>
      <c r="G19" s="26">
        <v>2</v>
      </c>
      <c r="H19" s="26">
        <v>184.81</v>
      </c>
      <c r="I19" s="26">
        <v>0.83</v>
      </c>
    </row>
    <row r="20" spans="1:9" s="2" customFormat="1" ht="15" x14ac:dyDescent="0.25">
      <c r="A20" s="24">
        <v>17</v>
      </c>
      <c r="B20" s="25" t="s">
        <v>17</v>
      </c>
      <c r="C20" s="29">
        <v>22429</v>
      </c>
      <c r="D20" s="27">
        <v>2</v>
      </c>
      <c r="E20" s="26">
        <v>267.48</v>
      </c>
      <c r="F20" s="26">
        <v>1.19</v>
      </c>
      <c r="G20" s="26">
        <v>4</v>
      </c>
      <c r="H20" s="26">
        <v>94.1</v>
      </c>
      <c r="I20" s="26">
        <v>0.42</v>
      </c>
    </row>
    <row r="21" spans="1:9" s="2" customFormat="1" ht="15" x14ac:dyDescent="0.25">
      <c r="A21" s="24">
        <v>18</v>
      </c>
      <c r="B21" s="25" t="s">
        <v>18</v>
      </c>
      <c r="C21" s="29">
        <v>21081</v>
      </c>
      <c r="D21" s="27">
        <v>2</v>
      </c>
      <c r="E21" s="26">
        <v>150</v>
      </c>
      <c r="F21" s="26">
        <v>0.71</v>
      </c>
      <c r="G21" s="26">
        <v>8</v>
      </c>
      <c r="H21" s="28">
        <v>1090.75</v>
      </c>
      <c r="I21" s="26">
        <v>5.17</v>
      </c>
    </row>
    <row r="22" spans="1:9" s="2" customFormat="1" ht="15" x14ac:dyDescent="0.25">
      <c r="A22" s="24">
        <v>19</v>
      </c>
      <c r="B22" s="25" t="s">
        <v>19</v>
      </c>
      <c r="C22" s="29">
        <v>16579</v>
      </c>
      <c r="D22" s="27">
        <v>1</v>
      </c>
      <c r="E22" s="26">
        <v>202.02</v>
      </c>
      <c r="F22" s="26">
        <v>1.22</v>
      </c>
      <c r="G22" s="26">
        <v>3</v>
      </c>
      <c r="H22" s="26">
        <v>20.34</v>
      </c>
      <c r="I22" s="26">
        <v>0.12</v>
      </c>
    </row>
    <row r="23" spans="1:9" s="2" customFormat="1" ht="15" x14ac:dyDescent="0.25">
      <c r="A23" s="24">
        <v>20</v>
      </c>
      <c r="B23" s="25" t="s">
        <v>20</v>
      </c>
      <c r="C23" s="29">
        <v>155707</v>
      </c>
      <c r="D23" s="27">
        <v>2</v>
      </c>
      <c r="E23" s="26">
        <v>990.7</v>
      </c>
      <c r="F23" s="26">
        <v>0.64</v>
      </c>
      <c r="G23" s="26">
        <v>19</v>
      </c>
      <c r="H23" s="28">
        <v>7094.65</v>
      </c>
      <c r="I23" s="26">
        <v>4.5599999999999996</v>
      </c>
    </row>
    <row r="24" spans="1:9" s="2" customFormat="1" ht="15" x14ac:dyDescent="0.25">
      <c r="A24" s="24">
        <v>21</v>
      </c>
      <c r="B24" s="25" t="s">
        <v>21</v>
      </c>
      <c r="C24" s="29">
        <v>50362</v>
      </c>
      <c r="D24" s="27">
        <v>0</v>
      </c>
      <c r="E24" s="26">
        <v>0</v>
      </c>
      <c r="F24" s="26">
        <v>0</v>
      </c>
      <c r="G24" s="26">
        <v>13</v>
      </c>
      <c r="H24" s="26" t="s">
        <v>151</v>
      </c>
      <c r="I24" s="26">
        <v>0.65</v>
      </c>
    </row>
    <row r="25" spans="1:9" s="2" customFormat="1" ht="15" x14ac:dyDescent="0.25">
      <c r="A25" s="24">
        <v>22</v>
      </c>
      <c r="B25" s="25" t="s">
        <v>22</v>
      </c>
      <c r="C25" s="29">
        <v>342239</v>
      </c>
      <c r="D25" s="27">
        <v>5</v>
      </c>
      <c r="E25" s="28">
        <v>3947.07</v>
      </c>
      <c r="F25" s="26">
        <v>1.1499999999999999</v>
      </c>
      <c r="G25" s="26">
        <v>25</v>
      </c>
      <c r="H25" s="28">
        <v>5592.38</v>
      </c>
      <c r="I25" s="26">
        <v>1.63</v>
      </c>
    </row>
    <row r="26" spans="1:9" s="2" customFormat="1" ht="15" x14ac:dyDescent="0.25">
      <c r="A26" s="24">
        <v>23</v>
      </c>
      <c r="B26" s="25" t="s">
        <v>23</v>
      </c>
      <c r="C26" s="29">
        <v>7096</v>
      </c>
      <c r="D26" s="27">
        <v>1</v>
      </c>
      <c r="E26" s="28">
        <v>1784</v>
      </c>
      <c r="F26" s="26">
        <v>25.14</v>
      </c>
      <c r="G26" s="26">
        <v>7</v>
      </c>
      <c r="H26" s="26" t="s">
        <v>152</v>
      </c>
      <c r="I26" s="26">
        <v>5.62</v>
      </c>
    </row>
    <row r="27" spans="1:9" s="2" customFormat="1" ht="15" x14ac:dyDescent="0.25">
      <c r="A27" s="24">
        <v>24</v>
      </c>
      <c r="B27" s="25" t="s">
        <v>24</v>
      </c>
      <c r="C27" s="29">
        <v>130058</v>
      </c>
      <c r="D27" s="27">
        <v>5</v>
      </c>
      <c r="E27" s="26">
        <v>307.85000000000002</v>
      </c>
      <c r="F27" s="26">
        <v>0.24</v>
      </c>
      <c r="G27" s="26">
        <v>29</v>
      </c>
      <c r="H27" s="28">
        <v>6157.12</v>
      </c>
      <c r="I27" s="26">
        <v>4.7300000000000004</v>
      </c>
    </row>
    <row r="28" spans="1:9" s="2" customFormat="1" ht="15" x14ac:dyDescent="0.25">
      <c r="A28" s="24">
        <v>25</v>
      </c>
      <c r="B28" s="25" t="s">
        <v>25</v>
      </c>
      <c r="C28" s="29">
        <v>114840</v>
      </c>
      <c r="D28" s="27">
        <v>5</v>
      </c>
      <c r="E28" s="28">
        <v>1032.47</v>
      </c>
      <c r="F28" s="26">
        <v>0.9</v>
      </c>
      <c r="G28" s="26">
        <v>9</v>
      </c>
      <c r="H28" s="28">
        <v>5675.91</v>
      </c>
      <c r="I28" s="26">
        <v>4.9400000000000004</v>
      </c>
    </row>
    <row r="29" spans="1:9" s="2" customFormat="1" ht="15" x14ac:dyDescent="0.25">
      <c r="A29" s="24">
        <v>25</v>
      </c>
      <c r="B29" s="25" t="s">
        <v>26</v>
      </c>
      <c r="C29" s="29">
        <v>10486</v>
      </c>
      <c r="D29" s="27">
        <v>2</v>
      </c>
      <c r="E29" s="26">
        <v>36.71</v>
      </c>
      <c r="F29" s="26">
        <v>0.35</v>
      </c>
      <c r="G29" s="26">
        <v>4</v>
      </c>
      <c r="H29" s="26" t="s">
        <v>153</v>
      </c>
      <c r="I29" s="26">
        <v>5.41</v>
      </c>
    </row>
    <row r="30" spans="1:9" s="2" customFormat="1" ht="15" x14ac:dyDescent="0.25">
      <c r="A30" s="24">
        <v>26</v>
      </c>
      <c r="B30" s="25" t="s">
        <v>27</v>
      </c>
      <c r="C30" s="29">
        <v>240928</v>
      </c>
      <c r="D30" s="27">
        <v>1</v>
      </c>
      <c r="E30" s="26">
        <v>490</v>
      </c>
      <c r="F30" s="26">
        <v>0.2</v>
      </c>
      <c r="G30" s="26">
        <v>25</v>
      </c>
      <c r="H30" s="28">
        <v>5828.36</v>
      </c>
      <c r="I30" s="26">
        <v>2.42</v>
      </c>
    </row>
    <row r="31" spans="1:9" s="2" customFormat="1" ht="15" x14ac:dyDescent="0.25">
      <c r="A31" s="24">
        <v>27</v>
      </c>
      <c r="B31" s="25" t="s">
        <v>28</v>
      </c>
      <c r="C31" s="29">
        <v>53483</v>
      </c>
      <c r="D31" s="27">
        <v>6</v>
      </c>
      <c r="E31" s="28">
        <v>4915.0200000000004</v>
      </c>
      <c r="F31" s="26">
        <v>9.19</v>
      </c>
      <c r="G31" s="26">
        <v>7</v>
      </c>
      <c r="H31" s="28">
        <v>2690.12</v>
      </c>
      <c r="I31" s="26">
        <v>5.03</v>
      </c>
    </row>
    <row r="32" spans="1:9" s="2" customFormat="1" ht="15" x14ac:dyDescent="0.25">
      <c r="A32" s="24">
        <v>28</v>
      </c>
      <c r="B32" s="25" t="s">
        <v>29</v>
      </c>
      <c r="C32" s="29">
        <v>88752</v>
      </c>
      <c r="D32" s="27">
        <v>6</v>
      </c>
      <c r="E32" s="28">
        <v>1981.65</v>
      </c>
      <c r="F32" s="26">
        <v>2.23</v>
      </c>
      <c r="G32" s="26">
        <v>15</v>
      </c>
      <c r="H32" s="28">
        <v>1442.12</v>
      </c>
      <c r="I32" s="26">
        <v>1.62</v>
      </c>
    </row>
    <row r="33" spans="1:9" s="2" customFormat="1" ht="15" x14ac:dyDescent="0.25">
      <c r="A33" s="24">
        <v>29</v>
      </c>
      <c r="B33" s="25" t="s">
        <v>297</v>
      </c>
      <c r="C33" s="29">
        <v>8249</v>
      </c>
      <c r="D33" s="27">
        <v>9</v>
      </c>
      <c r="E33" s="28">
        <v>1153.94</v>
      </c>
      <c r="F33" s="26">
        <v>13.99</v>
      </c>
      <c r="G33" s="26">
        <v>96</v>
      </c>
      <c r="H33" s="26">
        <v>389.39</v>
      </c>
      <c r="I33" s="26">
        <v>4.72</v>
      </c>
    </row>
    <row r="34" spans="1:9" s="2" customFormat="1" ht="15" x14ac:dyDescent="0.25">
      <c r="A34" s="24">
        <v>30</v>
      </c>
      <c r="B34" s="25" t="s">
        <v>30</v>
      </c>
      <c r="C34" s="26">
        <v>114</v>
      </c>
      <c r="D34" s="27">
        <v>0</v>
      </c>
      <c r="E34" s="26">
        <v>0</v>
      </c>
      <c r="F34" s="26">
        <v>0</v>
      </c>
      <c r="G34" s="26">
        <v>2</v>
      </c>
      <c r="H34" s="26">
        <v>26.01</v>
      </c>
      <c r="I34" s="26">
        <v>22.82</v>
      </c>
    </row>
    <row r="35" spans="1:9" s="2" customFormat="1" ht="15" x14ac:dyDescent="0.25">
      <c r="A35" s="24">
        <v>31</v>
      </c>
      <c r="B35" s="25" t="s">
        <v>298</v>
      </c>
      <c r="C35" s="26">
        <v>491</v>
      </c>
      <c r="D35" s="27">
        <v>0</v>
      </c>
      <c r="E35" s="26">
        <v>0</v>
      </c>
      <c r="F35" s="26">
        <v>0</v>
      </c>
      <c r="G35" s="26">
        <v>1</v>
      </c>
      <c r="H35" s="26">
        <v>92.16</v>
      </c>
      <c r="I35" s="26">
        <v>18.77</v>
      </c>
    </row>
    <row r="36" spans="1:9" s="2" customFormat="1" ht="15" x14ac:dyDescent="0.25">
      <c r="A36" s="24">
        <v>33</v>
      </c>
      <c r="B36" s="25" t="s">
        <v>85</v>
      </c>
      <c r="C36" s="26">
        <v>112</v>
      </c>
      <c r="D36" s="27">
        <v>0</v>
      </c>
      <c r="E36" s="26">
        <v>0</v>
      </c>
      <c r="F36" s="26">
        <v>0</v>
      </c>
      <c r="G36" s="26">
        <v>1</v>
      </c>
      <c r="H36" s="26">
        <v>2.19</v>
      </c>
      <c r="I36" s="26">
        <v>1.96</v>
      </c>
    </row>
    <row r="37" spans="1:9" s="2" customFormat="1" ht="15" x14ac:dyDescent="0.25">
      <c r="A37" s="24">
        <v>34</v>
      </c>
      <c r="B37" s="25" t="s">
        <v>6</v>
      </c>
      <c r="C37" s="29">
        <v>1483</v>
      </c>
      <c r="D37" s="27">
        <v>0</v>
      </c>
      <c r="E37" s="26">
        <v>0</v>
      </c>
      <c r="F37" s="26">
        <v>0</v>
      </c>
      <c r="G37" s="26">
        <v>1</v>
      </c>
      <c r="H37" s="26">
        <v>27.82</v>
      </c>
      <c r="I37" s="26">
        <v>1.88</v>
      </c>
    </row>
    <row r="38" spans="1:9" s="2" customFormat="1" ht="15" x14ac:dyDescent="0.25">
      <c r="A38" s="24">
        <v>32</v>
      </c>
      <c r="B38" s="25" t="s">
        <v>31</v>
      </c>
      <c r="C38" s="26">
        <v>32</v>
      </c>
      <c r="D38" s="27">
        <v>0</v>
      </c>
      <c r="E38" s="26">
        <v>0</v>
      </c>
      <c r="F38" s="26">
        <v>0</v>
      </c>
      <c r="G38" s="26">
        <v>1</v>
      </c>
      <c r="H38" s="26">
        <v>0.01</v>
      </c>
      <c r="I38" s="26">
        <v>0.03</v>
      </c>
    </row>
    <row r="39" spans="1:9" s="2" customFormat="1" ht="15" x14ac:dyDescent="0.25">
      <c r="A39" s="24">
        <v>35</v>
      </c>
      <c r="B39" s="25" t="s">
        <v>32</v>
      </c>
      <c r="C39" s="26">
        <v>480</v>
      </c>
      <c r="D39" s="27">
        <v>0</v>
      </c>
      <c r="E39" s="26">
        <v>0</v>
      </c>
      <c r="F39" s="26">
        <v>0</v>
      </c>
      <c r="G39" s="26">
        <v>1</v>
      </c>
      <c r="H39" s="26">
        <v>3.9</v>
      </c>
      <c r="I39" s="26">
        <v>0.81</v>
      </c>
    </row>
    <row r="40" spans="1:9" s="2" customFormat="1" ht="15" x14ac:dyDescent="0.25">
      <c r="A40" s="24"/>
      <c r="B40" s="30" t="s">
        <v>33</v>
      </c>
      <c r="C40" s="31" t="s">
        <v>154</v>
      </c>
      <c r="D40" s="32">
        <v>103</v>
      </c>
      <c r="E40" s="33">
        <v>40500.129999999997</v>
      </c>
      <c r="F40" s="31">
        <v>1.23</v>
      </c>
      <c r="G40" s="32">
        <f>SUM(G4:G39)</f>
        <v>543</v>
      </c>
      <c r="H40" s="31" t="s">
        <v>155</v>
      </c>
      <c r="I40" s="31">
        <v>3.62</v>
      </c>
    </row>
    <row r="41" spans="1:9" s="2" customFormat="1" ht="15" x14ac:dyDescent="0.25">
      <c r="A41" s="416" t="s">
        <v>742</v>
      </c>
      <c r="B41" s="416"/>
      <c r="C41" s="416"/>
      <c r="D41" s="416"/>
      <c r="E41" s="416"/>
      <c r="F41" s="416"/>
      <c r="G41" s="416"/>
      <c r="H41" s="416"/>
      <c r="I41" s="416"/>
    </row>
    <row r="42" spans="1:9" s="2" customFormat="1" ht="15" x14ac:dyDescent="0.25">
      <c r="A42" s="2" t="s">
        <v>299</v>
      </c>
      <c r="F42" s="3"/>
    </row>
    <row r="45" spans="1:9" ht="15" x14ac:dyDescent="0.25">
      <c r="B45" s="20"/>
    </row>
  </sheetData>
  <mergeCells count="7">
    <mergeCell ref="A41:I41"/>
    <mergeCell ref="A1:I1"/>
    <mergeCell ref="A2:A3"/>
    <mergeCell ref="B2:B3"/>
    <mergeCell ref="C2:C3"/>
    <mergeCell ref="D2:F2"/>
    <mergeCell ref="G2:I2"/>
  </mergeCells>
  <pageMargins left="0.4" right="0.23" top="0.75" bottom="0.75" header="0.2800000000000000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5.5703125" style="2" customWidth="1"/>
    <col min="2" max="2" width="14.42578125" style="2" customWidth="1"/>
    <col min="3" max="3" width="13.7109375" style="2" customWidth="1"/>
    <col min="4" max="4" width="14.5703125" style="2" customWidth="1"/>
    <col min="5" max="5" width="53.42578125" style="2" customWidth="1"/>
    <col min="6" max="6" width="13.28515625" style="2" customWidth="1"/>
    <col min="7" max="7" width="23.5703125" style="2" customWidth="1"/>
    <col min="8" max="8" width="22.5703125" style="2" customWidth="1"/>
    <col min="9" max="256" width="9.140625" style="2"/>
    <col min="257" max="257" width="5.5703125" style="2" customWidth="1"/>
    <col min="258" max="258" width="14.42578125" style="2" customWidth="1"/>
    <col min="259" max="259" width="13.7109375" style="2" customWidth="1"/>
    <col min="260" max="260" width="14.5703125" style="2" customWidth="1"/>
    <col min="261" max="261" width="53.42578125" style="2" customWidth="1"/>
    <col min="262" max="512" width="9.140625" style="2"/>
    <col min="513" max="513" width="5.5703125" style="2" customWidth="1"/>
    <col min="514" max="514" width="14.42578125" style="2" customWidth="1"/>
    <col min="515" max="515" width="13.7109375" style="2" customWidth="1"/>
    <col min="516" max="516" width="14.5703125" style="2" customWidth="1"/>
    <col min="517" max="517" width="53.42578125" style="2" customWidth="1"/>
    <col min="518" max="768" width="9.140625" style="2"/>
    <col min="769" max="769" width="5.5703125" style="2" customWidth="1"/>
    <col min="770" max="770" width="14.42578125" style="2" customWidth="1"/>
    <col min="771" max="771" width="13.7109375" style="2" customWidth="1"/>
    <col min="772" max="772" width="14.5703125" style="2" customWidth="1"/>
    <col min="773" max="773" width="53.42578125" style="2" customWidth="1"/>
    <col min="774" max="1024" width="9.140625" style="2"/>
    <col min="1025" max="1025" width="5.5703125" style="2" customWidth="1"/>
    <col min="1026" max="1026" width="14.42578125" style="2" customWidth="1"/>
    <col min="1027" max="1027" width="13.7109375" style="2" customWidth="1"/>
    <col min="1028" max="1028" width="14.5703125" style="2" customWidth="1"/>
    <col min="1029" max="1029" width="53.42578125" style="2" customWidth="1"/>
    <col min="1030" max="1280" width="9.140625" style="2"/>
    <col min="1281" max="1281" width="5.5703125" style="2" customWidth="1"/>
    <col min="1282" max="1282" width="14.42578125" style="2" customWidth="1"/>
    <col min="1283" max="1283" width="13.7109375" style="2" customWidth="1"/>
    <col min="1284" max="1284" width="14.5703125" style="2" customWidth="1"/>
    <col min="1285" max="1285" width="53.42578125" style="2" customWidth="1"/>
    <col min="1286" max="1536" width="9.140625" style="2"/>
    <col min="1537" max="1537" width="5.5703125" style="2" customWidth="1"/>
    <col min="1538" max="1538" width="14.42578125" style="2" customWidth="1"/>
    <col min="1539" max="1539" width="13.7109375" style="2" customWidth="1"/>
    <col min="1540" max="1540" width="14.5703125" style="2" customWidth="1"/>
    <col min="1541" max="1541" width="53.42578125" style="2" customWidth="1"/>
    <col min="1542" max="1792" width="9.140625" style="2"/>
    <col min="1793" max="1793" width="5.5703125" style="2" customWidth="1"/>
    <col min="1794" max="1794" width="14.42578125" style="2" customWidth="1"/>
    <col min="1795" max="1795" width="13.7109375" style="2" customWidth="1"/>
    <col min="1796" max="1796" width="14.5703125" style="2" customWidth="1"/>
    <col min="1797" max="1797" width="53.42578125" style="2" customWidth="1"/>
    <col min="1798" max="2048" width="9.140625" style="2"/>
    <col min="2049" max="2049" width="5.5703125" style="2" customWidth="1"/>
    <col min="2050" max="2050" width="14.42578125" style="2" customWidth="1"/>
    <col min="2051" max="2051" width="13.7109375" style="2" customWidth="1"/>
    <col min="2052" max="2052" width="14.5703125" style="2" customWidth="1"/>
    <col min="2053" max="2053" width="53.42578125" style="2" customWidth="1"/>
    <col min="2054" max="2304" width="9.140625" style="2"/>
    <col min="2305" max="2305" width="5.5703125" style="2" customWidth="1"/>
    <col min="2306" max="2306" width="14.42578125" style="2" customWidth="1"/>
    <col min="2307" max="2307" width="13.7109375" style="2" customWidth="1"/>
    <col min="2308" max="2308" width="14.5703125" style="2" customWidth="1"/>
    <col min="2309" max="2309" width="53.42578125" style="2" customWidth="1"/>
    <col min="2310" max="2560" width="9.140625" style="2"/>
    <col min="2561" max="2561" width="5.5703125" style="2" customWidth="1"/>
    <col min="2562" max="2562" width="14.42578125" style="2" customWidth="1"/>
    <col min="2563" max="2563" width="13.7109375" style="2" customWidth="1"/>
    <col min="2564" max="2564" width="14.5703125" style="2" customWidth="1"/>
    <col min="2565" max="2565" width="53.42578125" style="2" customWidth="1"/>
    <col min="2566" max="2816" width="9.140625" style="2"/>
    <col min="2817" max="2817" width="5.5703125" style="2" customWidth="1"/>
    <col min="2818" max="2818" width="14.42578125" style="2" customWidth="1"/>
    <col min="2819" max="2819" width="13.7109375" style="2" customWidth="1"/>
    <col min="2820" max="2820" width="14.5703125" style="2" customWidth="1"/>
    <col min="2821" max="2821" width="53.42578125" style="2" customWidth="1"/>
    <col min="2822" max="3072" width="9.140625" style="2"/>
    <col min="3073" max="3073" width="5.5703125" style="2" customWidth="1"/>
    <col min="3074" max="3074" width="14.42578125" style="2" customWidth="1"/>
    <col min="3075" max="3075" width="13.7109375" style="2" customWidth="1"/>
    <col min="3076" max="3076" width="14.5703125" style="2" customWidth="1"/>
    <col min="3077" max="3077" width="53.42578125" style="2" customWidth="1"/>
    <col min="3078" max="3328" width="9.140625" style="2"/>
    <col min="3329" max="3329" width="5.5703125" style="2" customWidth="1"/>
    <col min="3330" max="3330" width="14.42578125" style="2" customWidth="1"/>
    <col min="3331" max="3331" width="13.7109375" style="2" customWidth="1"/>
    <col min="3332" max="3332" width="14.5703125" style="2" customWidth="1"/>
    <col min="3333" max="3333" width="53.42578125" style="2" customWidth="1"/>
    <col min="3334" max="3584" width="9.140625" style="2"/>
    <col min="3585" max="3585" width="5.5703125" style="2" customWidth="1"/>
    <col min="3586" max="3586" width="14.42578125" style="2" customWidth="1"/>
    <col min="3587" max="3587" width="13.7109375" style="2" customWidth="1"/>
    <col min="3588" max="3588" width="14.5703125" style="2" customWidth="1"/>
    <col min="3589" max="3589" width="53.42578125" style="2" customWidth="1"/>
    <col min="3590" max="3840" width="9.140625" style="2"/>
    <col min="3841" max="3841" width="5.5703125" style="2" customWidth="1"/>
    <col min="3842" max="3842" width="14.42578125" style="2" customWidth="1"/>
    <col min="3843" max="3843" width="13.7109375" style="2" customWidth="1"/>
    <col min="3844" max="3844" width="14.5703125" style="2" customWidth="1"/>
    <col min="3845" max="3845" width="53.42578125" style="2" customWidth="1"/>
    <col min="3846" max="4096" width="9.140625" style="2"/>
    <col min="4097" max="4097" width="5.5703125" style="2" customWidth="1"/>
    <col min="4098" max="4098" width="14.42578125" style="2" customWidth="1"/>
    <col min="4099" max="4099" width="13.7109375" style="2" customWidth="1"/>
    <col min="4100" max="4100" width="14.5703125" style="2" customWidth="1"/>
    <col min="4101" max="4101" width="53.42578125" style="2" customWidth="1"/>
    <col min="4102" max="4352" width="9.140625" style="2"/>
    <col min="4353" max="4353" width="5.5703125" style="2" customWidth="1"/>
    <col min="4354" max="4354" width="14.42578125" style="2" customWidth="1"/>
    <col min="4355" max="4355" width="13.7109375" style="2" customWidth="1"/>
    <col min="4356" max="4356" width="14.5703125" style="2" customWidth="1"/>
    <col min="4357" max="4357" width="53.42578125" style="2" customWidth="1"/>
    <col min="4358" max="4608" width="9.140625" style="2"/>
    <col min="4609" max="4609" width="5.5703125" style="2" customWidth="1"/>
    <col min="4610" max="4610" width="14.42578125" style="2" customWidth="1"/>
    <col min="4611" max="4611" width="13.7109375" style="2" customWidth="1"/>
    <col min="4612" max="4612" width="14.5703125" style="2" customWidth="1"/>
    <col min="4613" max="4613" width="53.42578125" style="2" customWidth="1"/>
    <col min="4614" max="4864" width="9.140625" style="2"/>
    <col min="4865" max="4865" width="5.5703125" style="2" customWidth="1"/>
    <col min="4866" max="4866" width="14.42578125" style="2" customWidth="1"/>
    <col min="4867" max="4867" width="13.7109375" style="2" customWidth="1"/>
    <col min="4868" max="4868" width="14.5703125" style="2" customWidth="1"/>
    <col min="4869" max="4869" width="53.42578125" style="2" customWidth="1"/>
    <col min="4870" max="5120" width="9.140625" style="2"/>
    <col min="5121" max="5121" width="5.5703125" style="2" customWidth="1"/>
    <col min="5122" max="5122" width="14.42578125" style="2" customWidth="1"/>
    <col min="5123" max="5123" width="13.7109375" style="2" customWidth="1"/>
    <col min="5124" max="5124" width="14.5703125" style="2" customWidth="1"/>
    <col min="5125" max="5125" width="53.42578125" style="2" customWidth="1"/>
    <col min="5126" max="5376" width="9.140625" style="2"/>
    <col min="5377" max="5377" width="5.5703125" style="2" customWidth="1"/>
    <col min="5378" max="5378" width="14.42578125" style="2" customWidth="1"/>
    <col min="5379" max="5379" width="13.7109375" style="2" customWidth="1"/>
    <col min="5380" max="5380" width="14.5703125" style="2" customWidth="1"/>
    <col min="5381" max="5381" width="53.42578125" style="2" customWidth="1"/>
    <col min="5382" max="5632" width="9.140625" style="2"/>
    <col min="5633" max="5633" width="5.5703125" style="2" customWidth="1"/>
    <col min="5634" max="5634" width="14.42578125" style="2" customWidth="1"/>
    <col min="5635" max="5635" width="13.7109375" style="2" customWidth="1"/>
    <col min="5636" max="5636" width="14.5703125" style="2" customWidth="1"/>
    <col min="5637" max="5637" width="53.42578125" style="2" customWidth="1"/>
    <col min="5638" max="5888" width="9.140625" style="2"/>
    <col min="5889" max="5889" width="5.5703125" style="2" customWidth="1"/>
    <col min="5890" max="5890" width="14.42578125" style="2" customWidth="1"/>
    <col min="5891" max="5891" width="13.7109375" style="2" customWidth="1"/>
    <col min="5892" max="5892" width="14.5703125" style="2" customWidth="1"/>
    <col min="5893" max="5893" width="53.42578125" style="2" customWidth="1"/>
    <col min="5894" max="6144" width="9.140625" style="2"/>
    <col min="6145" max="6145" width="5.5703125" style="2" customWidth="1"/>
    <col min="6146" max="6146" width="14.42578125" style="2" customWidth="1"/>
    <col min="6147" max="6147" width="13.7109375" style="2" customWidth="1"/>
    <col min="6148" max="6148" width="14.5703125" style="2" customWidth="1"/>
    <col min="6149" max="6149" width="53.42578125" style="2" customWidth="1"/>
    <col min="6150" max="6400" width="9.140625" style="2"/>
    <col min="6401" max="6401" width="5.5703125" style="2" customWidth="1"/>
    <col min="6402" max="6402" width="14.42578125" style="2" customWidth="1"/>
    <col min="6403" max="6403" width="13.7109375" style="2" customWidth="1"/>
    <col min="6404" max="6404" width="14.5703125" style="2" customWidth="1"/>
    <col min="6405" max="6405" width="53.42578125" style="2" customWidth="1"/>
    <col min="6406" max="6656" width="9.140625" style="2"/>
    <col min="6657" max="6657" width="5.5703125" style="2" customWidth="1"/>
    <col min="6658" max="6658" width="14.42578125" style="2" customWidth="1"/>
    <col min="6659" max="6659" width="13.7109375" style="2" customWidth="1"/>
    <col min="6660" max="6660" width="14.5703125" style="2" customWidth="1"/>
    <col min="6661" max="6661" width="53.42578125" style="2" customWidth="1"/>
    <col min="6662" max="6912" width="9.140625" style="2"/>
    <col min="6913" max="6913" width="5.5703125" style="2" customWidth="1"/>
    <col min="6914" max="6914" width="14.42578125" style="2" customWidth="1"/>
    <col min="6915" max="6915" width="13.7109375" style="2" customWidth="1"/>
    <col min="6916" max="6916" width="14.5703125" style="2" customWidth="1"/>
    <col min="6917" max="6917" width="53.42578125" style="2" customWidth="1"/>
    <col min="6918" max="7168" width="9.140625" style="2"/>
    <col min="7169" max="7169" width="5.5703125" style="2" customWidth="1"/>
    <col min="7170" max="7170" width="14.42578125" style="2" customWidth="1"/>
    <col min="7171" max="7171" width="13.7109375" style="2" customWidth="1"/>
    <col min="7172" max="7172" width="14.5703125" style="2" customWidth="1"/>
    <col min="7173" max="7173" width="53.42578125" style="2" customWidth="1"/>
    <col min="7174" max="7424" width="9.140625" style="2"/>
    <col min="7425" max="7425" width="5.5703125" style="2" customWidth="1"/>
    <col min="7426" max="7426" width="14.42578125" style="2" customWidth="1"/>
    <col min="7427" max="7427" width="13.7109375" style="2" customWidth="1"/>
    <col min="7428" max="7428" width="14.5703125" style="2" customWidth="1"/>
    <col min="7429" max="7429" width="53.42578125" style="2" customWidth="1"/>
    <col min="7430" max="7680" width="9.140625" style="2"/>
    <col min="7681" max="7681" width="5.5703125" style="2" customWidth="1"/>
    <col min="7682" max="7682" width="14.42578125" style="2" customWidth="1"/>
    <col min="7683" max="7683" width="13.7109375" style="2" customWidth="1"/>
    <col min="7684" max="7684" width="14.5703125" style="2" customWidth="1"/>
    <col min="7685" max="7685" width="53.42578125" style="2" customWidth="1"/>
    <col min="7686" max="7936" width="9.140625" style="2"/>
    <col min="7937" max="7937" width="5.5703125" style="2" customWidth="1"/>
    <col min="7938" max="7938" width="14.42578125" style="2" customWidth="1"/>
    <col min="7939" max="7939" width="13.7109375" style="2" customWidth="1"/>
    <col min="7940" max="7940" width="14.5703125" style="2" customWidth="1"/>
    <col min="7941" max="7941" width="53.42578125" style="2" customWidth="1"/>
    <col min="7942" max="8192" width="9.140625" style="2"/>
    <col min="8193" max="8193" width="5.5703125" style="2" customWidth="1"/>
    <col min="8194" max="8194" width="14.42578125" style="2" customWidth="1"/>
    <col min="8195" max="8195" width="13.7109375" style="2" customWidth="1"/>
    <col min="8196" max="8196" width="14.5703125" style="2" customWidth="1"/>
    <col min="8197" max="8197" width="53.42578125" style="2" customWidth="1"/>
    <col min="8198" max="8448" width="9.140625" style="2"/>
    <col min="8449" max="8449" width="5.5703125" style="2" customWidth="1"/>
    <col min="8450" max="8450" width="14.42578125" style="2" customWidth="1"/>
    <col min="8451" max="8451" width="13.7109375" style="2" customWidth="1"/>
    <col min="8452" max="8452" width="14.5703125" style="2" customWidth="1"/>
    <col min="8453" max="8453" width="53.42578125" style="2" customWidth="1"/>
    <col min="8454" max="8704" width="9.140625" style="2"/>
    <col min="8705" max="8705" width="5.5703125" style="2" customWidth="1"/>
    <col min="8706" max="8706" width="14.42578125" style="2" customWidth="1"/>
    <col min="8707" max="8707" width="13.7109375" style="2" customWidth="1"/>
    <col min="8708" max="8708" width="14.5703125" style="2" customWidth="1"/>
    <col min="8709" max="8709" width="53.42578125" style="2" customWidth="1"/>
    <col min="8710" max="8960" width="9.140625" style="2"/>
    <col min="8961" max="8961" width="5.5703125" style="2" customWidth="1"/>
    <col min="8962" max="8962" width="14.42578125" style="2" customWidth="1"/>
    <col min="8963" max="8963" width="13.7109375" style="2" customWidth="1"/>
    <col min="8964" max="8964" width="14.5703125" style="2" customWidth="1"/>
    <col min="8965" max="8965" width="53.42578125" style="2" customWidth="1"/>
    <col min="8966" max="9216" width="9.140625" style="2"/>
    <col min="9217" max="9217" width="5.5703125" style="2" customWidth="1"/>
    <col min="9218" max="9218" width="14.42578125" style="2" customWidth="1"/>
    <col min="9219" max="9219" width="13.7109375" style="2" customWidth="1"/>
    <col min="9220" max="9220" width="14.5703125" style="2" customWidth="1"/>
    <col min="9221" max="9221" width="53.42578125" style="2" customWidth="1"/>
    <col min="9222" max="9472" width="9.140625" style="2"/>
    <col min="9473" max="9473" width="5.5703125" style="2" customWidth="1"/>
    <col min="9474" max="9474" width="14.42578125" style="2" customWidth="1"/>
    <col min="9475" max="9475" width="13.7109375" style="2" customWidth="1"/>
    <col min="9476" max="9476" width="14.5703125" style="2" customWidth="1"/>
    <col min="9477" max="9477" width="53.42578125" style="2" customWidth="1"/>
    <col min="9478" max="9728" width="9.140625" style="2"/>
    <col min="9729" max="9729" width="5.5703125" style="2" customWidth="1"/>
    <col min="9730" max="9730" width="14.42578125" style="2" customWidth="1"/>
    <col min="9731" max="9731" width="13.7109375" style="2" customWidth="1"/>
    <col min="9732" max="9732" width="14.5703125" style="2" customWidth="1"/>
    <col min="9733" max="9733" width="53.42578125" style="2" customWidth="1"/>
    <col min="9734" max="9984" width="9.140625" style="2"/>
    <col min="9985" max="9985" width="5.5703125" style="2" customWidth="1"/>
    <col min="9986" max="9986" width="14.42578125" style="2" customWidth="1"/>
    <col min="9987" max="9987" width="13.7109375" style="2" customWidth="1"/>
    <col min="9988" max="9988" width="14.5703125" style="2" customWidth="1"/>
    <col min="9989" max="9989" width="53.42578125" style="2" customWidth="1"/>
    <col min="9990" max="10240" width="9.140625" style="2"/>
    <col min="10241" max="10241" width="5.5703125" style="2" customWidth="1"/>
    <col min="10242" max="10242" width="14.42578125" style="2" customWidth="1"/>
    <col min="10243" max="10243" width="13.7109375" style="2" customWidth="1"/>
    <col min="10244" max="10244" width="14.5703125" style="2" customWidth="1"/>
    <col min="10245" max="10245" width="53.42578125" style="2" customWidth="1"/>
    <col min="10246" max="10496" width="9.140625" style="2"/>
    <col min="10497" max="10497" width="5.5703125" style="2" customWidth="1"/>
    <col min="10498" max="10498" width="14.42578125" style="2" customWidth="1"/>
    <col min="10499" max="10499" width="13.7109375" style="2" customWidth="1"/>
    <col min="10500" max="10500" width="14.5703125" style="2" customWidth="1"/>
    <col min="10501" max="10501" width="53.42578125" style="2" customWidth="1"/>
    <col min="10502" max="10752" width="9.140625" style="2"/>
    <col min="10753" max="10753" width="5.5703125" style="2" customWidth="1"/>
    <col min="10754" max="10754" width="14.42578125" style="2" customWidth="1"/>
    <col min="10755" max="10755" width="13.7109375" style="2" customWidth="1"/>
    <col min="10756" max="10756" width="14.5703125" style="2" customWidth="1"/>
    <col min="10757" max="10757" width="53.42578125" style="2" customWidth="1"/>
    <col min="10758" max="11008" width="9.140625" style="2"/>
    <col min="11009" max="11009" width="5.5703125" style="2" customWidth="1"/>
    <col min="11010" max="11010" width="14.42578125" style="2" customWidth="1"/>
    <col min="11011" max="11011" width="13.7109375" style="2" customWidth="1"/>
    <col min="11012" max="11012" width="14.5703125" style="2" customWidth="1"/>
    <col min="11013" max="11013" width="53.42578125" style="2" customWidth="1"/>
    <col min="11014" max="11264" width="9.140625" style="2"/>
    <col min="11265" max="11265" width="5.5703125" style="2" customWidth="1"/>
    <col min="11266" max="11266" width="14.42578125" style="2" customWidth="1"/>
    <col min="11267" max="11267" width="13.7109375" style="2" customWidth="1"/>
    <col min="11268" max="11268" width="14.5703125" style="2" customWidth="1"/>
    <col min="11269" max="11269" width="53.42578125" style="2" customWidth="1"/>
    <col min="11270" max="11520" width="9.140625" style="2"/>
    <col min="11521" max="11521" width="5.5703125" style="2" customWidth="1"/>
    <col min="11522" max="11522" width="14.42578125" style="2" customWidth="1"/>
    <col min="11523" max="11523" width="13.7109375" style="2" customWidth="1"/>
    <col min="11524" max="11524" width="14.5703125" style="2" customWidth="1"/>
    <col min="11525" max="11525" width="53.42578125" style="2" customWidth="1"/>
    <col min="11526" max="11776" width="9.140625" style="2"/>
    <col min="11777" max="11777" width="5.5703125" style="2" customWidth="1"/>
    <col min="11778" max="11778" width="14.42578125" style="2" customWidth="1"/>
    <col min="11779" max="11779" width="13.7109375" style="2" customWidth="1"/>
    <col min="11780" max="11780" width="14.5703125" style="2" customWidth="1"/>
    <col min="11781" max="11781" width="53.42578125" style="2" customWidth="1"/>
    <col min="11782" max="12032" width="9.140625" style="2"/>
    <col min="12033" max="12033" width="5.5703125" style="2" customWidth="1"/>
    <col min="12034" max="12034" width="14.42578125" style="2" customWidth="1"/>
    <col min="12035" max="12035" width="13.7109375" style="2" customWidth="1"/>
    <col min="12036" max="12036" width="14.5703125" style="2" customWidth="1"/>
    <col min="12037" max="12037" width="53.42578125" style="2" customWidth="1"/>
    <col min="12038" max="12288" width="9.140625" style="2"/>
    <col min="12289" max="12289" width="5.5703125" style="2" customWidth="1"/>
    <col min="12290" max="12290" width="14.42578125" style="2" customWidth="1"/>
    <col min="12291" max="12291" width="13.7109375" style="2" customWidth="1"/>
    <col min="12292" max="12292" width="14.5703125" style="2" customWidth="1"/>
    <col min="12293" max="12293" width="53.42578125" style="2" customWidth="1"/>
    <col min="12294" max="12544" width="9.140625" style="2"/>
    <col min="12545" max="12545" width="5.5703125" style="2" customWidth="1"/>
    <col min="12546" max="12546" width="14.42578125" style="2" customWidth="1"/>
    <col min="12547" max="12547" width="13.7109375" style="2" customWidth="1"/>
    <col min="12548" max="12548" width="14.5703125" style="2" customWidth="1"/>
    <col min="12549" max="12549" width="53.42578125" style="2" customWidth="1"/>
    <col min="12550" max="12800" width="9.140625" style="2"/>
    <col min="12801" max="12801" width="5.5703125" style="2" customWidth="1"/>
    <col min="12802" max="12802" width="14.42578125" style="2" customWidth="1"/>
    <col min="12803" max="12803" width="13.7109375" style="2" customWidth="1"/>
    <col min="12804" max="12804" width="14.5703125" style="2" customWidth="1"/>
    <col min="12805" max="12805" width="53.42578125" style="2" customWidth="1"/>
    <col min="12806" max="13056" width="9.140625" style="2"/>
    <col min="13057" max="13057" width="5.5703125" style="2" customWidth="1"/>
    <col min="13058" max="13058" width="14.42578125" style="2" customWidth="1"/>
    <col min="13059" max="13059" width="13.7109375" style="2" customWidth="1"/>
    <col min="13060" max="13060" width="14.5703125" style="2" customWidth="1"/>
    <col min="13061" max="13061" width="53.42578125" style="2" customWidth="1"/>
    <col min="13062" max="13312" width="9.140625" style="2"/>
    <col min="13313" max="13313" width="5.5703125" style="2" customWidth="1"/>
    <col min="13314" max="13314" width="14.42578125" style="2" customWidth="1"/>
    <col min="13315" max="13315" width="13.7109375" style="2" customWidth="1"/>
    <col min="13316" max="13316" width="14.5703125" style="2" customWidth="1"/>
    <col min="13317" max="13317" width="53.42578125" style="2" customWidth="1"/>
    <col min="13318" max="13568" width="9.140625" style="2"/>
    <col min="13569" max="13569" width="5.5703125" style="2" customWidth="1"/>
    <col min="13570" max="13570" width="14.42578125" style="2" customWidth="1"/>
    <col min="13571" max="13571" width="13.7109375" style="2" customWidth="1"/>
    <col min="13572" max="13572" width="14.5703125" style="2" customWidth="1"/>
    <col min="13573" max="13573" width="53.42578125" style="2" customWidth="1"/>
    <col min="13574" max="13824" width="9.140625" style="2"/>
    <col min="13825" max="13825" width="5.5703125" style="2" customWidth="1"/>
    <col min="13826" max="13826" width="14.42578125" style="2" customWidth="1"/>
    <col min="13827" max="13827" width="13.7109375" style="2" customWidth="1"/>
    <col min="13828" max="13828" width="14.5703125" style="2" customWidth="1"/>
    <col min="13829" max="13829" width="53.42578125" style="2" customWidth="1"/>
    <col min="13830" max="14080" width="9.140625" style="2"/>
    <col min="14081" max="14081" width="5.5703125" style="2" customWidth="1"/>
    <col min="14082" max="14082" width="14.42578125" style="2" customWidth="1"/>
    <col min="14083" max="14083" width="13.7109375" style="2" customWidth="1"/>
    <col min="14084" max="14084" width="14.5703125" style="2" customWidth="1"/>
    <col min="14085" max="14085" width="53.42578125" style="2" customWidth="1"/>
    <col min="14086" max="14336" width="9.140625" style="2"/>
    <col min="14337" max="14337" width="5.5703125" style="2" customWidth="1"/>
    <col min="14338" max="14338" width="14.42578125" style="2" customWidth="1"/>
    <col min="14339" max="14339" width="13.7109375" style="2" customWidth="1"/>
    <col min="14340" max="14340" width="14.5703125" style="2" customWidth="1"/>
    <col min="14341" max="14341" width="53.42578125" style="2" customWidth="1"/>
    <col min="14342" max="14592" width="9.140625" style="2"/>
    <col min="14593" max="14593" width="5.5703125" style="2" customWidth="1"/>
    <col min="14594" max="14594" width="14.42578125" style="2" customWidth="1"/>
    <col min="14595" max="14595" width="13.7109375" style="2" customWidth="1"/>
    <col min="14596" max="14596" width="14.5703125" style="2" customWidth="1"/>
    <col min="14597" max="14597" width="53.42578125" style="2" customWidth="1"/>
    <col min="14598" max="14848" width="9.140625" style="2"/>
    <col min="14849" max="14849" width="5.5703125" style="2" customWidth="1"/>
    <col min="14850" max="14850" width="14.42578125" style="2" customWidth="1"/>
    <col min="14851" max="14851" width="13.7109375" style="2" customWidth="1"/>
    <col min="14852" max="14852" width="14.5703125" style="2" customWidth="1"/>
    <col min="14853" max="14853" width="53.42578125" style="2" customWidth="1"/>
    <col min="14854" max="15104" width="9.140625" style="2"/>
    <col min="15105" max="15105" width="5.5703125" style="2" customWidth="1"/>
    <col min="15106" max="15106" width="14.42578125" style="2" customWidth="1"/>
    <col min="15107" max="15107" width="13.7109375" style="2" customWidth="1"/>
    <col min="15108" max="15108" width="14.5703125" style="2" customWidth="1"/>
    <col min="15109" max="15109" width="53.42578125" style="2" customWidth="1"/>
    <col min="15110" max="15360" width="9.140625" style="2"/>
    <col min="15361" max="15361" width="5.5703125" style="2" customWidth="1"/>
    <col min="15362" max="15362" width="14.42578125" style="2" customWidth="1"/>
    <col min="15363" max="15363" width="13.7109375" style="2" customWidth="1"/>
    <col min="15364" max="15364" width="14.5703125" style="2" customWidth="1"/>
    <col min="15365" max="15365" width="53.42578125" style="2" customWidth="1"/>
    <col min="15366" max="15616" width="9.140625" style="2"/>
    <col min="15617" max="15617" width="5.5703125" style="2" customWidth="1"/>
    <col min="15618" max="15618" width="14.42578125" style="2" customWidth="1"/>
    <col min="15619" max="15619" width="13.7109375" style="2" customWidth="1"/>
    <col min="15620" max="15620" width="14.5703125" style="2" customWidth="1"/>
    <col min="15621" max="15621" width="53.42578125" style="2" customWidth="1"/>
    <col min="15622" max="15872" width="9.140625" style="2"/>
    <col min="15873" max="15873" width="5.5703125" style="2" customWidth="1"/>
    <col min="15874" max="15874" width="14.42578125" style="2" customWidth="1"/>
    <col min="15875" max="15875" width="13.7109375" style="2" customWidth="1"/>
    <col min="15876" max="15876" width="14.5703125" style="2" customWidth="1"/>
    <col min="15877" max="15877" width="53.42578125" style="2" customWidth="1"/>
    <col min="15878" max="16128" width="9.140625" style="2"/>
    <col min="16129" max="16129" width="5.5703125" style="2" customWidth="1"/>
    <col min="16130" max="16130" width="14.42578125" style="2" customWidth="1"/>
    <col min="16131" max="16131" width="13.7109375" style="2" customWidth="1"/>
    <col min="16132" max="16132" width="14.5703125" style="2" customWidth="1"/>
    <col min="16133" max="16133" width="53.42578125" style="2" customWidth="1"/>
    <col min="16134" max="16384" width="9.140625" style="2"/>
  </cols>
  <sheetData>
    <row r="1" spans="1:5" s="47" customFormat="1" ht="27.75" customHeight="1" x14ac:dyDescent="0.25">
      <c r="A1" s="427" t="s">
        <v>746</v>
      </c>
      <c r="B1" s="427"/>
      <c r="C1" s="427"/>
      <c r="D1" s="427"/>
      <c r="E1" s="427"/>
    </row>
    <row r="2" spans="1:5" s="23" customFormat="1" ht="51.75" customHeight="1" x14ac:dyDescent="0.25">
      <c r="A2" s="290" t="s">
        <v>0</v>
      </c>
      <c r="B2" s="290" t="s">
        <v>90</v>
      </c>
      <c r="C2" s="290" t="s">
        <v>91</v>
      </c>
      <c r="D2" s="291" t="s">
        <v>92</v>
      </c>
      <c r="E2" s="292" t="s">
        <v>93</v>
      </c>
    </row>
    <row r="3" spans="1:5" s="34" customFormat="1" ht="46.5" customHeight="1" x14ac:dyDescent="0.25">
      <c r="A3" s="35">
        <v>1</v>
      </c>
      <c r="B3" s="36" t="s">
        <v>94</v>
      </c>
      <c r="C3" s="37">
        <v>5520</v>
      </c>
      <c r="D3" s="38" t="s">
        <v>95</v>
      </c>
      <c r="E3" s="39" t="s">
        <v>96</v>
      </c>
    </row>
    <row r="4" spans="1:5" ht="30" x14ac:dyDescent="0.25">
      <c r="A4" s="35">
        <v>2</v>
      </c>
      <c r="B4" s="36" t="s">
        <v>97</v>
      </c>
      <c r="C4" s="37">
        <v>5860.69</v>
      </c>
      <c r="D4" s="38" t="s">
        <v>98</v>
      </c>
      <c r="E4" s="39" t="s">
        <v>99</v>
      </c>
    </row>
    <row r="5" spans="1:5" ht="24" customHeight="1" x14ac:dyDescent="0.25">
      <c r="A5" s="35">
        <v>3</v>
      </c>
      <c r="B5" s="36" t="s">
        <v>100</v>
      </c>
      <c r="C5" s="37">
        <v>820</v>
      </c>
      <c r="D5" s="38" t="s">
        <v>101</v>
      </c>
      <c r="E5" s="39" t="s">
        <v>102</v>
      </c>
    </row>
    <row r="6" spans="1:5" ht="30" x14ac:dyDescent="0.25">
      <c r="A6" s="35">
        <v>4</v>
      </c>
      <c r="B6" s="36" t="s">
        <v>103</v>
      </c>
      <c r="C6" s="37">
        <v>2837</v>
      </c>
      <c r="D6" s="38" t="s">
        <v>104</v>
      </c>
      <c r="E6" s="39" t="s">
        <v>105</v>
      </c>
    </row>
    <row r="7" spans="1:5" ht="30" x14ac:dyDescent="0.25">
      <c r="A7" s="35">
        <v>5</v>
      </c>
      <c r="B7" s="36" t="s">
        <v>106</v>
      </c>
      <c r="C7" s="37">
        <v>9630</v>
      </c>
      <c r="D7" s="38" t="s">
        <v>107</v>
      </c>
      <c r="E7" s="39" t="s">
        <v>108</v>
      </c>
    </row>
    <row r="8" spans="1:5" ht="30" x14ac:dyDescent="0.25">
      <c r="A8" s="35">
        <v>6</v>
      </c>
      <c r="B8" s="36" t="s">
        <v>109</v>
      </c>
      <c r="C8" s="37">
        <v>10500</v>
      </c>
      <c r="D8" s="38" t="s">
        <v>110</v>
      </c>
      <c r="E8" s="39" t="s">
        <v>111</v>
      </c>
    </row>
    <row r="9" spans="1:5" ht="30" x14ac:dyDescent="0.25">
      <c r="A9" s="35">
        <v>7</v>
      </c>
      <c r="B9" s="36" t="s">
        <v>112</v>
      </c>
      <c r="C9" s="37">
        <v>885</v>
      </c>
      <c r="D9" s="38" t="s">
        <v>113</v>
      </c>
      <c r="E9" s="39" t="s">
        <v>114</v>
      </c>
    </row>
    <row r="10" spans="1:5" x14ac:dyDescent="0.25">
      <c r="A10" s="35">
        <v>8</v>
      </c>
      <c r="B10" s="36" t="s">
        <v>115</v>
      </c>
      <c r="C10" s="37">
        <v>4374</v>
      </c>
      <c r="D10" s="38" t="s">
        <v>116</v>
      </c>
      <c r="E10" s="39" t="s">
        <v>117</v>
      </c>
    </row>
    <row r="11" spans="1:5" ht="30" x14ac:dyDescent="0.25">
      <c r="A11" s="35">
        <v>9</v>
      </c>
      <c r="B11" s="36" t="s">
        <v>118</v>
      </c>
      <c r="C11" s="37">
        <v>765</v>
      </c>
      <c r="D11" s="38" t="s">
        <v>119</v>
      </c>
      <c r="E11" s="39" t="s">
        <v>120</v>
      </c>
    </row>
    <row r="12" spans="1:5" ht="30" x14ac:dyDescent="0.25">
      <c r="A12" s="35">
        <v>10</v>
      </c>
      <c r="B12" s="36" t="s">
        <v>121</v>
      </c>
      <c r="C12" s="37">
        <v>5111.5</v>
      </c>
      <c r="D12" s="38" t="s">
        <v>122</v>
      </c>
      <c r="E12" s="39" t="s">
        <v>123</v>
      </c>
    </row>
    <row r="13" spans="1:5" ht="30" x14ac:dyDescent="0.25">
      <c r="A13" s="35">
        <v>11</v>
      </c>
      <c r="B13" s="36" t="s">
        <v>124</v>
      </c>
      <c r="C13" s="37">
        <v>4926</v>
      </c>
      <c r="D13" s="38" t="s">
        <v>125</v>
      </c>
      <c r="E13" s="39" t="s">
        <v>126</v>
      </c>
    </row>
    <row r="14" spans="1:5" ht="30" customHeight="1" x14ac:dyDescent="0.25">
      <c r="A14" s="35">
        <v>12</v>
      </c>
      <c r="B14" s="36" t="s">
        <v>127</v>
      </c>
      <c r="C14" s="37">
        <v>2619.92</v>
      </c>
      <c r="D14" s="38" t="s">
        <v>128</v>
      </c>
      <c r="E14" s="39" t="s">
        <v>129</v>
      </c>
    </row>
    <row r="15" spans="1:5" s="45" customFormat="1" ht="45" x14ac:dyDescent="0.25">
      <c r="A15" s="40">
        <v>13</v>
      </c>
      <c r="B15" s="41" t="s">
        <v>130</v>
      </c>
      <c r="C15" s="42">
        <v>1828</v>
      </c>
      <c r="D15" s="43" t="s">
        <v>131</v>
      </c>
      <c r="E15" s="44" t="s">
        <v>132</v>
      </c>
    </row>
    <row r="16" spans="1:5" s="45" customFormat="1" ht="45" x14ac:dyDescent="0.25">
      <c r="A16" s="40">
        <v>14</v>
      </c>
      <c r="B16" s="41" t="s">
        <v>133</v>
      </c>
      <c r="C16" s="42">
        <v>3835.51</v>
      </c>
      <c r="D16" s="43" t="s">
        <v>134</v>
      </c>
      <c r="E16" s="44" t="s">
        <v>135</v>
      </c>
    </row>
    <row r="17" spans="1:10" s="45" customFormat="1" ht="30" x14ac:dyDescent="0.25">
      <c r="A17" s="40">
        <v>15</v>
      </c>
      <c r="B17" s="41" t="s">
        <v>48</v>
      </c>
      <c r="C17" s="42">
        <v>12454</v>
      </c>
      <c r="D17" s="43" t="s">
        <v>136</v>
      </c>
      <c r="E17" s="44" t="s">
        <v>137</v>
      </c>
    </row>
    <row r="18" spans="1:10" s="45" customFormat="1" ht="45" x14ac:dyDescent="0.25">
      <c r="A18" s="40">
        <v>16</v>
      </c>
      <c r="B18" s="41" t="s">
        <v>138</v>
      </c>
      <c r="C18" s="42">
        <v>7770</v>
      </c>
      <c r="D18" s="43" t="s">
        <v>139</v>
      </c>
      <c r="E18" s="44" t="s">
        <v>140</v>
      </c>
    </row>
    <row r="19" spans="1:10" s="45" customFormat="1" ht="30" x14ac:dyDescent="0.25">
      <c r="A19" s="40">
        <v>17</v>
      </c>
      <c r="B19" s="41" t="s">
        <v>141</v>
      </c>
      <c r="C19" s="42">
        <v>4755.9970000000003</v>
      </c>
      <c r="D19" s="43" t="s">
        <v>142</v>
      </c>
      <c r="E19" s="44" t="s">
        <v>143</v>
      </c>
    </row>
    <row r="20" spans="1:10" s="45" customFormat="1" ht="31.9" customHeight="1" x14ac:dyDescent="0.25">
      <c r="A20" s="40">
        <v>18</v>
      </c>
      <c r="B20" s="41" t="s">
        <v>144</v>
      </c>
      <c r="C20" s="42">
        <v>2998.98</v>
      </c>
      <c r="D20" s="43" t="s">
        <v>145</v>
      </c>
      <c r="E20" s="44" t="s">
        <v>146</v>
      </c>
      <c r="G20" s="309"/>
      <c r="H20" s="309"/>
      <c r="I20" s="309"/>
      <c r="J20" s="309"/>
    </row>
    <row r="21" spans="1:10" ht="15" customHeight="1" x14ac:dyDescent="0.25">
      <c r="A21" s="416" t="s">
        <v>743</v>
      </c>
      <c r="B21" s="416"/>
      <c r="C21" s="416"/>
      <c r="D21" s="416"/>
      <c r="E21" s="416"/>
      <c r="F21" s="305"/>
      <c r="G21" s="310"/>
      <c r="H21" s="310"/>
      <c r="I21" s="310"/>
      <c r="J21" s="300"/>
    </row>
    <row r="25" spans="1:10" x14ac:dyDescent="0.25">
      <c r="E25" s="46"/>
    </row>
    <row r="33" spans="3:3" x14ac:dyDescent="0.25">
      <c r="C33" s="20"/>
    </row>
  </sheetData>
  <mergeCells count="2">
    <mergeCell ref="A1:E1"/>
    <mergeCell ref="A21:E21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view="pageBreakPreview" zoomScale="110" zoomScaleNormal="100" zoomScaleSheetLayoutView="110" workbookViewId="0">
      <selection activeCell="G71" sqref="G71:H75"/>
    </sheetView>
  </sheetViews>
  <sheetFormatPr defaultRowHeight="12.75" x14ac:dyDescent="0.25"/>
  <cols>
    <col min="1" max="1" width="5.85546875" style="56" customWidth="1"/>
    <col min="2" max="2" width="27.5703125" style="86" customWidth="1"/>
    <col min="3" max="3" width="43.28515625" style="49" customWidth="1"/>
    <col min="4" max="4" width="19.85546875" style="56" customWidth="1"/>
    <col min="5" max="256" width="9.140625" style="49"/>
    <col min="257" max="257" width="5" style="49" customWidth="1"/>
    <col min="258" max="258" width="27.5703125" style="49" customWidth="1"/>
    <col min="259" max="259" width="43.28515625" style="49" customWidth="1"/>
    <col min="260" max="260" width="19.85546875" style="49" customWidth="1"/>
    <col min="261" max="512" width="9.140625" style="49"/>
    <col min="513" max="513" width="5" style="49" customWidth="1"/>
    <col min="514" max="514" width="27.5703125" style="49" customWidth="1"/>
    <col min="515" max="515" width="43.28515625" style="49" customWidth="1"/>
    <col min="516" max="516" width="19.85546875" style="49" customWidth="1"/>
    <col min="517" max="768" width="9.140625" style="49"/>
    <col min="769" max="769" width="5" style="49" customWidth="1"/>
    <col min="770" max="770" width="27.5703125" style="49" customWidth="1"/>
    <col min="771" max="771" width="43.28515625" style="49" customWidth="1"/>
    <col min="772" max="772" width="19.85546875" style="49" customWidth="1"/>
    <col min="773" max="1024" width="9.140625" style="49"/>
    <col min="1025" max="1025" width="5" style="49" customWidth="1"/>
    <col min="1026" max="1026" width="27.5703125" style="49" customWidth="1"/>
    <col min="1027" max="1027" width="43.28515625" style="49" customWidth="1"/>
    <col min="1028" max="1028" width="19.85546875" style="49" customWidth="1"/>
    <col min="1029" max="1280" width="9.140625" style="49"/>
    <col min="1281" max="1281" width="5" style="49" customWidth="1"/>
    <col min="1282" max="1282" width="27.5703125" style="49" customWidth="1"/>
    <col min="1283" max="1283" width="43.28515625" style="49" customWidth="1"/>
    <col min="1284" max="1284" width="19.85546875" style="49" customWidth="1"/>
    <col min="1285" max="1536" width="9.140625" style="49"/>
    <col min="1537" max="1537" width="5" style="49" customWidth="1"/>
    <col min="1538" max="1538" width="27.5703125" style="49" customWidth="1"/>
    <col min="1539" max="1539" width="43.28515625" style="49" customWidth="1"/>
    <col min="1540" max="1540" width="19.85546875" style="49" customWidth="1"/>
    <col min="1541" max="1792" width="9.140625" style="49"/>
    <col min="1793" max="1793" width="5" style="49" customWidth="1"/>
    <col min="1794" max="1794" width="27.5703125" style="49" customWidth="1"/>
    <col min="1795" max="1795" width="43.28515625" style="49" customWidth="1"/>
    <col min="1796" max="1796" width="19.85546875" style="49" customWidth="1"/>
    <col min="1797" max="2048" width="9.140625" style="49"/>
    <col min="2049" max="2049" width="5" style="49" customWidth="1"/>
    <col min="2050" max="2050" width="27.5703125" style="49" customWidth="1"/>
    <col min="2051" max="2051" width="43.28515625" style="49" customWidth="1"/>
    <col min="2052" max="2052" width="19.85546875" style="49" customWidth="1"/>
    <col min="2053" max="2304" width="9.140625" style="49"/>
    <col min="2305" max="2305" width="5" style="49" customWidth="1"/>
    <col min="2306" max="2306" width="27.5703125" style="49" customWidth="1"/>
    <col min="2307" max="2307" width="43.28515625" style="49" customWidth="1"/>
    <col min="2308" max="2308" width="19.85546875" style="49" customWidth="1"/>
    <col min="2309" max="2560" width="9.140625" style="49"/>
    <col min="2561" max="2561" width="5" style="49" customWidth="1"/>
    <col min="2562" max="2562" width="27.5703125" style="49" customWidth="1"/>
    <col min="2563" max="2563" width="43.28515625" style="49" customWidth="1"/>
    <col min="2564" max="2564" width="19.85546875" style="49" customWidth="1"/>
    <col min="2565" max="2816" width="9.140625" style="49"/>
    <col min="2817" max="2817" width="5" style="49" customWidth="1"/>
    <col min="2818" max="2818" width="27.5703125" style="49" customWidth="1"/>
    <col min="2819" max="2819" width="43.28515625" style="49" customWidth="1"/>
    <col min="2820" max="2820" width="19.85546875" style="49" customWidth="1"/>
    <col min="2821" max="3072" width="9.140625" style="49"/>
    <col min="3073" max="3073" width="5" style="49" customWidth="1"/>
    <col min="3074" max="3074" width="27.5703125" style="49" customWidth="1"/>
    <col min="3075" max="3075" width="43.28515625" style="49" customWidth="1"/>
    <col min="3076" max="3076" width="19.85546875" style="49" customWidth="1"/>
    <col min="3077" max="3328" width="9.140625" style="49"/>
    <col min="3329" max="3329" width="5" style="49" customWidth="1"/>
    <col min="3330" max="3330" width="27.5703125" style="49" customWidth="1"/>
    <col min="3331" max="3331" width="43.28515625" style="49" customWidth="1"/>
    <col min="3332" max="3332" width="19.85546875" style="49" customWidth="1"/>
    <col min="3333" max="3584" width="9.140625" style="49"/>
    <col min="3585" max="3585" width="5" style="49" customWidth="1"/>
    <col min="3586" max="3586" width="27.5703125" style="49" customWidth="1"/>
    <col min="3587" max="3587" width="43.28515625" style="49" customWidth="1"/>
    <col min="3588" max="3588" width="19.85546875" style="49" customWidth="1"/>
    <col min="3589" max="3840" width="9.140625" style="49"/>
    <col min="3841" max="3841" width="5" style="49" customWidth="1"/>
    <col min="3842" max="3842" width="27.5703125" style="49" customWidth="1"/>
    <col min="3843" max="3843" width="43.28515625" style="49" customWidth="1"/>
    <col min="3844" max="3844" width="19.85546875" style="49" customWidth="1"/>
    <col min="3845" max="4096" width="9.140625" style="49"/>
    <col min="4097" max="4097" width="5" style="49" customWidth="1"/>
    <col min="4098" max="4098" width="27.5703125" style="49" customWidth="1"/>
    <col min="4099" max="4099" width="43.28515625" style="49" customWidth="1"/>
    <col min="4100" max="4100" width="19.85546875" style="49" customWidth="1"/>
    <col min="4101" max="4352" width="9.140625" style="49"/>
    <col min="4353" max="4353" width="5" style="49" customWidth="1"/>
    <col min="4354" max="4354" width="27.5703125" style="49" customWidth="1"/>
    <col min="4355" max="4355" width="43.28515625" style="49" customWidth="1"/>
    <col min="4356" max="4356" width="19.85546875" style="49" customWidth="1"/>
    <col min="4357" max="4608" width="9.140625" style="49"/>
    <col min="4609" max="4609" width="5" style="49" customWidth="1"/>
    <col min="4610" max="4610" width="27.5703125" style="49" customWidth="1"/>
    <col min="4611" max="4611" width="43.28515625" style="49" customWidth="1"/>
    <col min="4612" max="4612" width="19.85546875" style="49" customWidth="1"/>
    <col min="4613" max="4864" width="9.140625" style="49"/>
    <col min="4865" max="4865" width="5" style="49" customWidth="1"/>
    <col min="4866" max="4866" width="27.5703125" style="49" customWidth="1"/>
    <col min="4867" max="4867" width="43.28515625" style="49" customWidth="1"/>
    <col min="4868" max="4868" width="19.85546875" style="49" customWidth="1"/>
    <col min="4869" max="5120" width="9.140625" style="49"/>
    <col min="5121" max="5121" width="5" style="49" customWidth="1"/>
    <col min="5122" max="5122" width="27.5703125" style="49" customWidth="1"/>
    <col min="5123" max="5123" width="43.28515625" style="49" customWidth="1"/>
    <col min="5124" max="5124" width="19.85546875" style="49" customWidth="1"/>
    <col min="5125" max="5376" width="9.140625" style="49"/>
    <col min="5377" max="5377" width="5" style="49" customWidth="1"/>
    <col min="5378" max="5378" width="27.5703125" style="49" customWidth="1"/>
    <col min="5379" max="5379" width="43.28515625" style="49" customWidth="1"/>
    <col min="5380" max="5380" width="19.85546875" style="49" customWidth="1"/>
    <col min="5381" max="5632" width="9.140625" style="49"/>
    <col min="5633" max="5633" width="5" style="49" customWidth="1"/>
    <col min="5634" max="5634" width="27.5703125" style="49" customWidth="1"/>
    <col min="5635" max="5635" width="43.28515625" style="49" customWidth="1"/>
    <col min="5636" max="5636" width="19.85546875" style="49" customWidth="1"/>
    <col min="5637" max="5888" width="9.140625" style="49"/>
    <col min="5889" max="5889" width="5" style="49" customWidth="1"/>
    <col min="5890" max="5890" width="27.5703125" style="49" customWidth="1"/>
    <col min="5891" max="5891" width="43.28515625" style="49" customWidth="1"/>
    <col min="5892" max="5892" width="19.85546875" style="49" customWidth="1"/>
    <col min="5893" max="6144" width="9.140625" style="49"/>
    <col min="6145" max="6145" width="5" style="49" customWidth="1"/>
    <col min="6146" max="6146" width="27.5703125" style="49" customWidth="1"/>
    <col min="6147" max="6147" width="43.28515625" style="49" customWidth="1"/>
    <col min="6148" max="6148" width="19.85546875" style="49" customWidth="1"/>
    <col min="6149" max="6400" width="9.140625" style="49"/>
    <col min="6401" max="6401" width="5" style="49" customWidth="1"/>
    <col min="6402" max="6402" width="27.5703125" style="49" customWidth="1"/>
    <col min="6403" max="6403" width="43.28515625" style="49" customWidth="1"/>
    <col min="6404" max="6404" width="19.85546875" style="49" customWidth="1"/>
    <col min="6405" max="6656" width="9.140625" style="49"/>
    <col min="6657" max="6657" width="5" style="49" customWidth="1"/>
    <col min="6658" max="6658" width="27.5703125" style="49" customWidth="1"/>
    <col min="6659" max="6659" width="43.28515625" style="49" customWidth="1"/>
    <col min="6660" max="6660" width="19.85546875" style="49" customWidth="1"/>
    <col min="6661" max="6912" width="9.140625" style="49"/>
    <col min="6913" max="6913" width="5" style="49" customWidth="1"/>
    <col min="6914" max="6914" width="27.5703125" style="49" customWidth="1"/>
    <col min="6915" max="6915" width="43.28515625" style="49" customWidth="1"/>
    <col min="6916" max="6916" width="19.85546875" style="49" customWidth="1"/>
    <col min="6917" max="7168" width="9.140625" style="49"/>
    <col min="7169" max="7169" width="5" style="49" customWidth="1"/>
    <col min="7170" max="7170" width="27.5703125" style="49" customWidth="1"/>
    <col min="7171" max="7171" width="43.28515625" style="49" customWidth="1"/>
    <col min="7172" max="7172" width="19.85546875" style="49" customWidth="1"/>
    <col min="7173" max="7424" width="9.140625" style="49"/>
    <col min="7425" max="7425" width="5" style="49" customWidth="1"/>
    <col min="7426" max="7426" width="27.5703125" style="49" customWidth="1"/>
    <col min="7427" max="7427" width="43.28515625" style="49" customWidth="1"/>
    <col min="7428" max="7428" width="19.85546875" style="49" customWidth="1"/>
    <col min="7429" max="7680" width="9.140625" style="49"/>
    <col min="7681" max="7681" width="5" style="49" customWidth="1"/>
    <col min="7682" max="7682" width="27.5703125" style="49" customWidth="1"/>
    <col min="7683" max="7683" width="43.28515625" style="49" customWidth="1"/>
    <col min="7684" max="7684" width="19.85546875" style="49" customWidth="1"/>
    <col min="7685" max="7936" width="9.140625" style="49"/>
    <col min="7937" max="7937" width="5" style="49" customWidth="1"/>
    <col min="7938" max="7938" width="27.5703125" style="49" customWidth="1"/>
    <col min="7939" max="7939" width="43.28515625" style="49" customWidth="1"/>
    <col min="7940" max="7940" width="19.85546875" style="49" customWidth="1"/>
    <col min="7941" max="8192" width="9.140625" style="49"/>
    <col min="8193" max="8193" width="5" style="49" customWidth="1"/>
    <col min="8194" max="8194" width="27.5703125" style="49" customWidth="1"/>
    <col min="8195" max="8195" width="43.28515625" style="49" customWidth="1"/>
    <col min="8196" max="8196" width="19.85546875" style="49" customWidth="1"/>
    <col min="8197" max="8448" width="9.140625" style="49"/>
    <col min="8449" max="8449" width="5" style="49" customWidth="1"/>
    <col min="8450" max="8450" width="27.5703125" style="49" customWidth="1"/>
    <col min="8451" max="8451" width="43.28515625" style="49" customWidth="1"/>
    <col min="8452" max="8452" width="19.85546875" style="49" customWidth="1"/>
    <col min="8453" max="8704" width="9.140625" style="49"/>
    <col min="8705" max="8705" width="5" style="49" customWidth="1"/>
    <col min="8706" max="8706" width="27.5703125" style="49" customWidth="1"/>
    <col min="8707" max="8707" width="43.28515625" style="49" customWidth="1"/>
    <col min="8708" max="8708" width="19.85546875" style="49" customWidth="1"/>
    <col min="8709" max="8960" width="9.140625" style="49"/>
    <col min="8961" max="8961" width="5" style="49" customWidth="1"/>
    <col min="8962" max="8962" width="27.5703125" style="49" customWidth="1"/>
    <col min="8963" max="8963" width="43.28515625" style="49" customWidth="1"/>
    <col min="8964" max="8964" width="19.85546875" style="49" customWidth="1"/>
    <col min="8965" max="9216" width="9.140625" style="49"/>
    <col min="9217" max="9217" width="5" style="49" customWidth="1"/>
    <col min="9218" max="9218" width="27.5703125" style="49" customWidth="1"/>
    <col min="9219" max="9219" width="43.28515625" style="49" customWidth="1"/>
    <col min="9220" max="9220" width="19.85546875" style="49" customWidth="1"/>
    <col min="9221" max="9472" width="9.140625" style="49"/>
    <col min="9473" max="9473" width="5" style="49" customWidth="1"/>
    <col min="9474" max="9474" width="27.5703125" style="49" customWidth="1"/>
    <col min="9475" max="9475" width="43.28515625" style="49" customWidth="1"/>
    <col min="9476" max="9476" width="19.85546875" style="49" customWidth="1"/>
    <col min="9477" max="9728" width="9.140625" style="49"/>
    <col min="9729" max="9729" width="5" style="49" customWidth="1"/>
    <col min="9730" max="9730" width="27.5703125" style="49" customWidth="1"/>
    <col min="9731" max="9731" width="43.28515625" style="49" customWidth="1"/>
    <col min="9732" max="9732" width="19.85546875" style="49" customWidth="1"/>
    <col min="9733" max="9984" width="9.140625" style="49"/>
    <col min="9985" max="9985" width="5" style="49" customWidth="1"/>
    <col min="9986" max="9986" width="27.5703125" style="49" customWidth="1"/>
    <col min="9987" max="9987" width="43.28515625" style="49" customWidth="1"/>
    <col min="9988" max="9988" width="19.85546875" style="49" customWidth="1"/>
    <col min="9989" max="10240" width="9.140625" style="49"/>
    <col min="10241" max="10241" width="5" style="49" customWidth="1"/>
    <col min="10242" max="10242" width="27.5703125" style="49" customWidth="1"/>
    <col min="10243" max="10243" width="43.28515625" style="49" customWidth="1"/>
    <col min="10244" max="10244" width="19.85546875" style="49" customWidth="1"/>
    <col min="10245" max="10496" width="9.140625" style="49"/>
    <col min="10497" max="10497" width="5" style="49" customWidth="1"/>
    <col min="10498" max="10498" width="27.5703125" style="49" customWidth="1"/>
    <col min="10499" max="10499" width="43.28515625" style="49" customWidth="1"/>
    <col min="10500" max="10500" width="19.85546875" style="49" customWidth="1"/>
    <col min="10501" max="10752" width="9.140625" style="49"/>
    <col min="10753" max="10753" width="5" style="49" customWidth="1"/>
    <col min="10754" max="10754" width="27.5703125" style="49" customWidth="1"/>
    <col min="10755" max="10755" width="43.28515625" style="49" customWidth="1"/>
    <col min="10756" max="10756" width="19.85546875" style="49" customWidth="1"/>
    <col min="10757" max="11008" width="9.140625" style="49"/>
    <col min="11009" max="11009" width="5" style="49" customWidth="1"/>
    <col min="11010" max="11010" width="27.5703125" style="49" customWidth="1"/>
    <col min="11011" max="11011" width="43.28515625" style="49" customWidth="1"/>
    <col min="11012" max="11012" width="19.85546875" style="49" customWidth="1"/>
    <col min="11013" max="11264" width="9.140625" style="49"/>
    <col min="11265" max="11265" width="5" style="49" customWidth="1"/>
    <col min="11266" max="11266" width="27.5703125" style="49" customWidth="1"/>
    <col min="11267" max="11267" width="43.28515625" style="49" customWidth="1"/>
    <col min="11268" max="11268" width="19.85546875" style="49" customWidth="1"/>
    <col min="11269" max="11520" width="9.140625" style="49"/>
    <col min="11521" max="11521" width="5" style="49" customWidth="1"/>
    <col min="11522" max="11522" width="27.5703125" style="49" customWidth="1"/>
    <col min="11523" max="11523" width="43.28515625" style="49" customWidth="1"/>
    <col min="11524" max="11524" width="19.85546875" style="49" customWidth="1"/>
    <col min="11525" max="11776" width="9.140625" style="49"/>
    <col min="11777" max="11777" width="5" style="49" customWidth="1"/>
    <col min="11778" max="11778" width="27.5703125" style="49" customWidth="1"/>
    <col min="11779" max="11779" width="43.28515625" style="49" customWidth="1"/>
    <col min="11780" max="11780" width="19.85546875" style="49" customWidth="1"/>
    <col min="11781" max="12032" width="9.140625" style="49"/>
    <col min="12033" max="12033" width="5" style="49" customWidth="1"/>
    <col min="12034" max="12034" width="27.5703125" style="49" customWidth="1"/>
    <col min="12035" max="12035" width="43.28515625" style="49" customWidth="1"/>
    <col min="12036" max="12036" width="19.85546875" style="49" customWidth="1"/>
    <col min="12037" max="12288" width="9.140625" style="49"/>
    <col min="12289" max="12289" width="5" style="49" customWidth="1"/>
    <col min="12290" max="12290" width="27.5703125" style="49" customWidth="1"/>
    <col min="12291" max="12291" width="43.28515625" style="49" customWidth="1"/>
    <col min="12292" max="12292" width="19.85546875" style="49" customWidth="1"/>
    <col min="12293" max="12544" width="9.140625" style="49"/>
    <col min="12545" max="12545" width="5" style="49" customWidth="1"/>
    <col min="12546" max="12546" width="27.5703125" style="49" customWidth="1"/>
    <col min="12547" max="12547" width="43.28515625" style="49" customWidth="1"/>
    <col min="12548" max="12548" width="19.85546875" style="49" customWidth="1"/>
    <col min="12549" max="12800" width="9.140625" style="49"/>
    <col min="12801" max="12801" width="5" style="49" customWidth="1"/>
    <col min="12802" max="12802" width="27.5703125" style="49" customWidth="1"/>
    <col min="12803" max="12803" width="43.28515625" style="49" customWidth="1"/>
    <col min="12804" max="12804" width="19.85546875" style="49" customWidth="1"/>
    <col min="12805" max="13056" width="9.140625" style="49"/>
    <col min="13057" max="13057" width="5" style="49" customWidth="1"/>
    <col min="13058" max="13058" width="27.5703125" style="49" customWidth="1"/>
    <col min="13059" max="13059" width="43.28515625" style="49" customWidth="1"/>
    <col min="13060" max="13060" width="19.85546875" style="49" customWidth="1"/>
    <col min="13061" max="13312" width="9.140625" style="49"/>
    <col min="13313" max="13313" width="5" style="49" customWidth="1"/>
    <col min="13314" max="13314" width="27.5703125" style="49" customWidth="1"/>
    <col min="13315" max="13315" width="43.28515625" style="49" customWidth="1"/>
    <col min="13316" max="13316" width="19.85546875" style="49" customWidth="1"/>
    <col min="13317" max="13568" width="9.140625" style="49"/>
    <col min="13569" max="13569" width="5" style="49" customWidth="1"/>
    <col min="13570" max="13570" width="27.5703125" style="49" customWidth="1"/>
    <col min="13571" max="13571" width="43.28515625" style="49" customWidth="1"/>
    <col min="13572" max="13572" width="19.85546875" style="49" customWidth="1"/>
    <col min="13573" max="13824" width="9.140625" style="49"/>
    <col min="13825" max="13825" width="5" style="49" customWidth="1"/>
    <col min="13826" max="13826" width="27.5703125" style="49" customWidth="1"/>
    <col min="13827" max="13827" width="43.28515625" style="49" customWidth="1"/>
    <col min="13828" max="13828" width="19.85546875" style="49" customWidth="1"/>
    <col min="13829" max="14080" width="9.140625" style="49"/>
    <col min="14081" max="14081" width="5" style="49" customWidth="1"/>
    <col min="14082" max="14082" width="27.5703125" style="49" customWidth="1"/>
    <col min="14083" max="14083" width="43.28515625" style="49" customWidth="1"/>
    <col min="14084" max="14084" width="19.85546875" style="49" customWidth="1"/>
    <col min="14085" max="14336" width="9.140625" style="49"/>
    <col min="14337" max="14337" width="5" style="49" customWidth="1"/>
    <col min="14338" max="14338" width="27.5703125" style="49" customWidth="1"/>
    <col min="14339" max="14339" width="43.28515625" style="49" customWidth="1"/>
    <col min="14340" max="14340" width="19.85546875" style="49" customWidth="1"/>
    <col min="14341" max="14592" width="9.140625" style="49"/>
    <col min="14593" max="14593" width="5" style="49" customWidth="1"/>
    <col min="14594" max="14594" width="27.5703125" style="49" customWidth="1"/>
    <col min="14595" max="14595" width="43.28515625" style="49" customWidth="1"/>
    <col min="14596" max="14596" width="19.85546875" style="49" customWidth="1"/>
    <col min="14597" max="14848" width="9.140625" style="49"/>
    <col min="14849" max="14849" width="5" style="49" customWidth="1"/>
    <col min="14850" max="14850" width="27.5703125" style="49" customWidth="1"/>
    <col min="14851" max="14851" width="43.28515625" style="49" customWidth="1"/>
    <col min="14852" max="14852" width="19.85546875" style="49" customWidth="1"/>
    <col min="14853" max="15104" width="9.140625" style="49"/>
    <col min="15105" max="15105" width="5" style="49" customWidth="1"/>
    <col min="15106" max="15106" width="27.5703125" style="49" customWidth="1"/>
    <col min="15107" max="15107" width="43.28515625" style="49" customWidth="1"/>
    <col min="15108" max="15108" width="19.85546875" style="49" customWidth="1"/>
    <col min="15109" max="15360" width="9.140625" style="49"/>
    <col min="15361" max="15361" width="5" style="49" customWidth="1"/>
    <col min="15362" max="15362" width="27.5703125" style="49" customWidth="1"/>
    <col min="15363" max="15363" width="43.28515625" style="49" customWidth="1"/>
    <col min="15364" max="15364" width="19.85546875" style="49" customWidth="1"/>
    <col min="15365" max="15616" width="9.140625" style="49"/>
    <col min="15617" max="15617" width="5" style="49" customWidth="1"/>
    <col min="15618" max="15618" width="27.5703125" style="49" customWidth="1"/>
    <col min="15619" max="15619" width="43.28515625" style="49" customWidth="1"/>
    <col min="15620" max="15620" width="19.85546875" style="49" customWidth="1"/>
    <col min="15621" max="15872" width="9.140625" style="49"/>
    <col min="15873" max="15873" width="5" style="49" customWidth="1"/>
    <col min="15874" max="15874" width="27.5703125" style="49" customWidth="1"/>
    <col min="15875" max="15875" width="43.28515625" style="49" customWidth="1"/>
    <col min="15876" max="15876" width="19.85546875" style="49" customWidth="1"/>
    <col min="15877" max="16128" width="9.140625" style="49"/>
    <col min="16129" max="16129" width="5" style="49" customWidth="1"/>
    <col min="16130" max="16130" width="27.5703125" style="49" customWidth="1"/>
    <col min="16131" max="16131" width="43.28515625" style="49" customWidth="1"/>
    <col min="16132" max="16132" width="19.85546875" style="49" customWidth="1"/>
    <col min="16133" max="16384" width="9.140625" style="49"/>
  </cols>
  <sheetData>
    <row r="1" spans="1:4" s="48" customFormat="1" ht="21" customHeight="1" x14ac:dyDescent="0.25">
      <c r="A1" s="436" t="s">
        <v>477</v>
      </c>
      <c r="B1" s="436"/>
      <c r="C1" s="436"/>
      <c r="D1" s="436"/>
    </row>
    <row r="2" spans="1:4" s="63" customFormat="1" ht="31.5" x14ac:dyDescent="0.25">
      <c r="A2" s="293" t="s">
        <v>156</v>
      </c>
      <c r="B2" s="294" t="s">
        <v>73</v>
      </c>
      <c r="C2" s="295" t="s">
        <v>157</v>
      </c>
      <c r="D2" s="295" t="s">
        <v>158</v>
      </c>
    </row>
    <row r="3" spans="1:4" ht="19.5" customHeight="1" x14ac:dyDescent="0.25">
      <c r="A3" s="50">
        <v>1</v>
      </c>
      <c r="B3" s="84" t="s">
        <v>35</v>
      </c>
      <c r="C3" s="51" t="s">
        <v>159</v>
      </c>
      <c r="D3" s="81" t="s">
        <v>160</v>
      </c>
    </row>
    <row r="4" spans="1:4" ht="20.100000000000001" customHeight="1" x14ac:dyDescent="0.25">
      <c r="A4" s="50">
        <v>2</v>
      </c>
      <c r="B4" s="430" t="s">
        <v>1</v>
      </c>
      <c r="C4" s="52" t="s">
        <v>161</v>
      </c>
      <c r="D4" s="78" t="s">
        <v>162</v>
      </c>
    </row>
    <row r="5" spans="1:4" ht="20.100000000000001" customHeight="1" x14ac:dyDescent="0.25">
      <c r="A5" s="53">
        <v>3</v>
      </c>
      <c r="B5" s="431"/>
      <c r="C5" s="52" t="s">
        <v>163</v>
      </c>
      <c r="D5" s="81" t="s">
        <v>164</v>
      </c>
    </row>
    <row r="6" spans="1:4" ht="20.100000000000001" customHeight="1" x14ac:dyDescent="0.25">
      <c r="A6" s="50">
        <v>4</v>
      </c>
      <c r="B6" s="432"/>
      <c r="C6" s="54" t="s">
        <v>165</v>
      </c>
      <c r="D6" s="81" t="s">
        <v>166</v>
      </c>
    </row>
    <row r="7" spans="1:4" ht="20.100000000000001" customHeight="1" x14ac:dyDescent="0.25">
      <c r="A7" s="50">
        <v>5</v>
      </c>
      <c r="B7" s="75" t="s">
        <v>2</v>
      </c>
      <c r="C7" s="55" t="s">
        <v>167</v>
      </c>
      <c r="D7" s="81" t="s">
        <v>168</v>
      </c>
    </row>
    <row r="8" spans="1:4" ht="20.100000000000001" customHeight="1" x14ac:dyDescent="0.25">
      <c r="A8" s="53">
        <v>6</v>
      </c>
      <c r="B8" s="75" t="s">
        <v>3</v>
      </c>
      <c r="C8" s="54" t="s">
        <v>169</v>
      </c>
      <c r="D8" s="81" t="s">
        <v>170</v>
      </c>
    </row>
    <row r="9" spans="1:4" ht="20.100000000000001" customHeight="1" x14ac:dyDescent="0.25">
      <c r="A9" s="50">
        <v>7</v>
      </c>
      <c r="B9" s="75" t="s">
        <v>4</v>
      </c>
      <c r="C9" s="54" t="s">
        <v>171</v>
      </c>
      <c r="D9" s="81" t="s">
        <v>172</v>
      </c>
    </row>
    <row r="10" spans="1:4" ht="20.100000000000001" customHeight="1" x14ac:dyDescent="0.25">
      <c r="A10" s="50">
        <v>8</v>
      </c>
      <c r="B10" s="430" t="s">
        <v>5</v>
      </c>
      <c r="C10" s="54" t="s">
        <v>173</v>
      </c>
      <c r="D10" s="81" t="s">
        <v>174</v>
      </c>
    </row>
    <row r="11" spans="1:4" ht="20.100000000000001" customHeight="1" x14ac:dyDescent="0.25">
      <c r="A11" s="53">
        <v>9</v>
      </c>
      <c r="B11" s="432"/>
      <c r="C11" s="55" t="s">
        <v>175</v>
      </c>
      <c r="D11" s="81" t="s">
        <v>176</v>
      </c>
    </row>
    <row r="12" spans="1:4" ht="20.100000000000001" customHeight="1" x14ac:dyDescent="0.25">
      <c r="A12" s="50">
        <v>10</v>
      </c>
      <c r="B12" s="75" t="s">
        <v>6</v>
      </c>
      <c r="C12" s="55" t="s">
        <v>177</v>
      </c>
      <c r="D12" s="81" t="s">
        <v>6</v>
      </c>
    </row>
    <row r="13" spans="1:4" ht="20.100000000000001" customHeight="1" x14ac:dyDescent="0.25">
      <c r="A13" s="50">
        <v>11</v>
      </c>
      <c r="B13" s="75" t="s">
        <v>7</v>
      </c>
      <c r="C13" s="55" t="s">
        <v>178</v>
      </c>
      <c r="D13" s="81" t="s">
        <v>179</v>
      </c>
    </row>
    <row r="14" spans="1:4" ht="20.100000000000001" customHeight="1" x14ac:dyDescent="0.25">
      <c r="A14" s="53">
        <v>12</v>
      </c>
      <c r="B14" s="430" t="s">
        <v>8</v>
      </c>
      <c r="C14" s="55" t="s">
        <v>180</v>
      </c>
      <c r="D14" s="81" t="s">
        <v>181</v>
      </c>
    </row>
    <row r="15" spans="1:4" ht="20.100000000000001" customHeight="1" x14ac:dyDescent="0.25">
      <c r="A15" s="50">
        <v>13</v>
      </c>
      <c r="B15" s="431"/>
      <c r="C15" s="55" t="s">
        <v>182</v>
      </c>
      <c r="D15" s="81" t="s">
        <v>183</v>
      </c>
    </row>
    <row r="16" spans="1:4" ht="20.100000000000001" customHeight="1" x14ac:dyDescent="0.25">
      <c r="A16" s="50">
        <v>14</v>
      </c>
      <c r="B16" s="431"/>
      <c r="C16" s="54" t="s">
        <v>184</v>
      </c>
      <c r="D16" s="81" t="s">
        <v>185</v>
      </c>
    </row>
    <row r="17" spans="1:4" ht="20.100000000000001" customHeight="1" x14ac:dyDescent="0.25">
      <c r="A17" s="50">
        <v>15</v>
      </c>
      <c r="B17" s="431"/>
      <c r="C17" s="55" t="s">
        <v>186</v>
      </c>
      <c r="D17" s="81" t="s">
        <v>187</v>
      </c>
    </row>
    <row r="18" spans="1:4" ht="20.100000000000001" customHeight="1" x14ac:dyDescent="0.25">
      <c r="A18" s="50">
        <v>16</v>
      </c>
      <c r="B18" s="432"/>
      <c r="C18" s="55" t="s">
        <v>188</v>
      </c>
      <c r="D18" s="81" t="s">
        <v>189</v>
      </c>
    </row>
    <row r="19" spans="1:4" ht="20.100000000000001" customHeight="1" x14ac:dyDescent="0.25">
      <c r="A19" s="53">
        <v>17</v>
      </c>
      <c r="B19" s="75" t="s">
        <v>9</v>
      </c>
      <c r="C19" s="55" t="s">
        <v>190</v>
      </c>
      <c r="D19" s="81" t="s">
        <v>191</v>
      </c>
    </row>
    <row r="20" spans="1:4" ht="20.100000000000001" customHeight="1" x14ac:dyDescent="0.25">
      <c r="A20" s="50">
        <v>18</v>
      </c>
      <c r="B20" s="75" t="s">
        <v>10</v>
      </c>
      <c r="C20" s="54" t="s">
        <v>192</v>
      </c>
      <c r="D20" s="81" t="s">
        <v>193</v>
      </c>
    </row>
    <row r="21" spans="1:4" ht="20.100000000000001" customHeight="1" x14ac:dyDescent="0.25">
      <c r="A21" s="50">
        <v>19</v>
      </c>
      <c r="B21" s="430" t="s">
        <v>11</v>
      </c>
      <c r="C21" s="54" t="s">
        <v>194</v>
      </c>
      <c r="D21" s="81" t="s">
        <v>466</v>
      </c>
    </row>
    <row r="22" spans="1:4" ht="20.100000000000001" customHeight="1" x14ac:dyDescent="0.25">
      <c r="A22" s="50">
        <v>20</v>
      </c>
      <c r="B22" s="432"/>
      <c r="C22" s="54" t="s">
        <v>195</v>
      </c>
      <c r="D22" s="81" t="s">
        <v>196</v>
      </c>
    </row>
    <row r="23" spans="1:4" ht="20.100000000000001" customHeight="1" x14ac:dyDescent="0.25">
      <c r="A23" s="50">
        <v>21</v>
      </c>
      <c r="B23" s="430" t="s">
        <v>12</v>
      </c>
      <c r="C23" s="54" t="s">
        <v>197</v>
      </c>
      <c r="D23" s="81" t="s">
        <v>198</v>
      </c>
    </row>
    <row r="24" spans="1:4" ht="20.100000000000001" customHeight="1" x14ac:dyDescent="0.25">
      <c r="A24" s="53">
        <v>22</v>
      </c>
      <c r="B24" s="431"/>
      <c r="C24" s="54" t="s">
        <v>199</v>
      </c>
      <c r="D24" s="81" t="s">
        <v>200</v>
      </c>
    </row>
    <row r="25" spans="1:4" ht="20.100000000000001" customHeight="1" x14ac:dyDescent="0.25">
      <c r="A25" s="50">
        <v>23</v>
      </c>
      <c r="B25" s="432"/>
      <c r="C25" s="54" t="s">
        <v>201</v>
      </c>
      <c r="D25" s="81" t="s">
        <v>202</v>
      </c>
    </row>
    <row r="26" spans="1:4" ht="20.100000000000001" customHeight="1" x14ac:dyDescent="0.25">
      <c r="A26" s="50">
        <v>24</v>
      </c>
      <c r="B26" s="430" t="s">
        <v>13</v>
      </c>
      <c r="C26" s="54" t="s">
        <v>203</v>
      </c>
      <c r="D26" s="81" t="s">
        <v>204</v>
      </c>
    </row>
    <row r="27" spans="1:4" ht="20.100000000000001" customHeight="1" x14ac:dyDescent="0.25">
      <c r="A27" s="50">
        <v>25</v>
      </c>
      <c r="B27" s="431"/>
      <c r="C27" s="54" t="s">
        <v>205</v>
      </c>
      <c r="D27" s="81" t="s">
        <v>206</v>
      </c>
    </row>
    <row r="28" spans="1:4" ht="20.100000000000001" customHeight="1" x14ac:dyDescent="0.25">
      <c r="A28" s="50">
        <v>26</v>
      </c>
      <c r="B28" s="431"/>
      <c r="C28" s="54" t="s">
        <v>207</v>
      </c>
      <c r="D28" s="81" t="s">
        <v>208</v>
      </c>
    </row>
    <row r="29" spans="1:4" ht="20.100000000000001" customHeight="1" x14ac:dyDescent="0.25">
      <c r="A29" s="53">
        <v>27</v>
      </c>
      <c r="B29" s="431"/>
      <c r="C29" s="54" t="s">
        <v>209</v>
      </c>
      <c r="D29" s="81" t="s">
        <v>210</v>
      </c>
    </row>
    <row r="30" spans="1:4" ht="20.100000000000001" customHeight="1" x14ac:dyDescent="0.25">
      <c r="A30" s="50">
        <v>28</v>
      </c>
      <c r="B30" s="431"/>
      <c r="C30" s="54" t="s">
        <v>211</v>
      </c>
      <c r="D30" s="81" t="s">
        <v>212</v>
      </c>
    </row>
    <row r="31" spans="1:4" ht="20.100000000000001" customHeight="1" x14ac:dyDescent="0.25">
      <c r="A31" s="50">
        <v>29</v>
      </c>
      <c r="B31" s="432"/>
      <c r="C31" s="54" t="s">
        <v>213</v>
      </c>
      <c r="D31" s="81" t="s">
        <v>214</v>
      </c>
    </row>
    <row r="32" spans="1:4" ht="20.100000000000001" customHeight="1" x14ac:dyDescent="0.25">
      <c r="A32" s="53">
        <v>30</v>
      </c>
      <c r="B32" s="430" t="s">
        <v>75</v>
      </c>
      <c r="C32" s="54" t="s">
        <v>215</v>
      </c>
      <c r="D32" s="81" t="s">
        <v>216</v>
      </c>
    </row>
    <row r="33" spans="1:9" ht="20.100000000000001" customHeight="1" x14ac:dyDescent="0.25">
      <c r="A33" s="50">
        <v>31</v>
      </c>
      <c r="B33" s="432"/>
      <c r="C33" s="55" t="s">
        <v>217</v>
      </c>
      <c r="D33" s="81" t="s">
        <v>218</v>
      </c>
    </row>
    <row r="34" spans="1:9" ht="20.100000000000001" customHeight="1" x14ac:dyDescent="0.25">
      <c r="A34" s="53">
        <v>32</v>
      </c>
      <c r="B34" s="430" t="s">
        <v>14</v>
      </c>
      <c r="C34" s="55" t="s">
        <v>219</v>
      </c>
      <c r="D34" s="81" t="s">
        <v>220</v>
      </c>
    </row>
    <row r="35" spans="1:9" ht="20.100000000000001" customHeight="1" x14ac:dyDescent="0.25">
      <c r="A35" s="50">
        <v>33</v>
      </c>
      <c r="B35" s="431"/>
      <c r="C35" s="54" t="s">
        <v>221</v>
      </c>
      <c r="D35" s="81" t="s">
        <v>222</v>
      </c>
      <c r="F35" s="57"/>
      <c r="G35" s="48"/>
      <c r="H35" s="48"/>
      <c r="I35" s="48"/>
    </row>
    <row r="36" spans="1:9" ht="20.100000000000001" customHeight="1" x14ac:dyDescent="0.25">
      <c r="A36" s="50">
        <v>34</v>
      </c>
      <c r="B36" s="432"/>
      <c r="C36" s="55" t="s">
        <v>223</v>
      </c>
      <c r="D36" s="81" t="s">
        <v>224</v>
      </c>
    </row>
    <row r="37" spans="1:9" ht="20.100000000000001" customHeight="1" x14ac:dyDescent="0.25">
      <c r="A37" s="50">
        <v>35</v>
      </c>
      <c r="B37" s="430" t="s">
        <v>15</v>
      </c>
      <c r="C37" s="55" t="s">
        <v>225</v>
      </c>
      <c r="D37" s="81" t="s">
        <v>226</v>
      </c>
    </row>
    <row r="38" spans="1:9" ht="20.100000000000001" customHeight="1" x14ac:dyDescent="0.25">
      <c r="A38" s="50">
        <v>36</v>
      </c>
      <c r="B38" s="431"/>
      <c r="C38" s="54" t="s">
        <v>227</v>
      </c>
      <c r="D38" s="81" t="s">
        <v>228</v>
      </c>
    </row>
    <row r="39" spans="1:9" ht="26.25" customHeight="1" x14ac:dyDescent="0.25">
      <c r="A39" s="53">
        <v>37</v>
      </c>
      <c r="B39" s="432"/>
      <c r="C39" s="54" t="s">
        <v>229</v>
      </c>
      <c r="D39" s="81" t="s">
        <v>230</v>
      </c>
    </row>
    <row r="40" spans="1:9" ht="25.5" customHeight="1" x14ac:dyDescent="0.25">
      <c r="A40" s="53">
        <v>38</v>
      </c>
      <c r="B40" s="430" t="s">
        <v>15</v>
      </c>
      <c r="C40" s="54" t="s">
        <v>231</v>
      </c>
      <c r="D40" s="81" t="s">
        <v>230</v>
      </c>
    </row>
    <row r="41" spans="1:9" ht="15.95" customHeight="1" x14ac:dyDescent="0.25">
      <c r="A41" s="53">
        <v>39</v>
      </c>
      <c r="B41" s="432"/>
      <c r="C41" s="54" t="s">
        <v>232</v>
      </c>
      <c r="D41" s="81" t="s">
        <v>233</v>
      </c>
    </row>
    <row r="42" spans="1:9" ht="15.95" customHeight="1" x14ac:dyDescent="0.25">
      <c r="A42" s="53">
        <v>40</v>
      </c>
      <c r="B42" s="75" t="s">
        <v>16</v>
      </c>
      <c r="C42" s="54" t="s">
        <v>234</v>
      </c>
      <c r="D42" s="81" t="s">
        <v>235</v>
      </c>
    </row>
    <row r="43" spans="1:9" ht="15.95" customHeight="1" x14ac:dyDescent="0.25">
      <c r="A43" s="53">
        <v>41</v>
      </c>
      <c r="B43" s="75" t="s">
        <v>17</v>
      </c>
      <c r="C43" s="55" t="s">
        <v>236</v>
      </c>
      <c r="D43" s="81" t="s">
        <v>237</v>
      </c>
    </row>
    <row r="44" spans="1:9" ht="15.95" customHeight="1" x14ac:dyDescent="0.25">
      <c r="A44" s="53">
        <v>42</v>
      </c>
      <c r="B44" s="85" t="s">
        <v>18</v>
      </c>
      <c r="C44" s="58" t="s">
        <v>238</v>
      </c>
      <c r="D44" s="82" t="s">
        <v>239</v>
      </c>
    </row>
    <row r="45" spans="1:9" ht="15.95" customHeight="1" x14ac:dyDescent="0.25">
      <c r="A45" s="53">
        <v>43</v>
      </c>
      <c r="B45" s="430" t="s">
        <v>20</v>
      </c>
      <c r="C45" s="54" t="s">
        <v>240</v>
      </c>
      <c r="D45" s="81" t="s">
        <v>241</v>
      </c>
    </row>
    <row r="46" spans="1:9" ht="15.95" customHeight="1" x14ac:dyDescent="0.25">
      <c r="A46" s="53">
        <v>44</v>
      </c>
      <c r="B46" s="431"/>
      <c r="C46" s="54" t="s">
        <v>242</v>
      </c>
      <c r="D46" s="81" t="s">
        <v>243</v>
      </c>
    </row>
    <row r="47" spans="1:9" ht="15.95" customHeight="1" x14ac:dyDescent="0.25">
      <c r="A47" s="53">
        <v>45</v>
      </c>
      <c r="B47" s="432"/>
      <c r="C47" s="58" t="s">
        <v>244</v>
      </c>
      <c r="D47" s="82" t="s">
        <v>245</v>
      </c>
    </row>
    <row r="48" spans="1:9" ht="15.95" customHeight="1" x14ac:dyDescent="0.25">
      <c r="A48" s="53">
        <v>46</v>
      </c>
      <c r="B48" s="433" t="s">
        <v>21</v>
      </c>
      <c r="C48" s="58" t="s">
        <v>246</v>
      </c>
      <c r="D48" s="82" t="s">
        <v>247</v>
      </c>
    </row>
    <row r="49" spans="1:4" ht="15.95" customHeight="1" x14ac:dyDescent="0.25">
      <c r="A49" s="53">
        <v>47</v>
      </c>
      <c r="B49" s="434"/>
      <c r="C49" s="58" t="s">
        <v>248</v>
      </c>
      <c r="D49" s="82" t="s">
        <v>249</v>
      </c>
    </row>
    <row r="50" spans="1:4" ht="15.95" customHeight="1" x14ac:dyDescent="0.25">
      <c r="A50" s="53">
        <v>48</v>
      </c>
      <c r="B50" s="435"/>
      <c r="C50" s="54" t="s">
        <v>250</v>
      </c>
      <c r="D50" s="81" t="s">
        <v>251</v>
      </c>
    </row>
    <row r="51" spans="1:4" ht="15.95" customHeight="1" x14ac:dyDescent="0.25">
      <c r="A51" s="53">
        <v>49</v>
      </c>
      <c r="B51" s="430" t="s">
        <v>22</v>
      </c>
      <c r="C51" s="55" t="s">
        <v>252</v>
      </c>
      <c r="D51" s="81" t="s">
        <v>253</v>
      </c>
    </row>
    <row r="52" spans="1:4" ht="15.95" customHeight="1" x14ac:dyDescent="0.25">
      <c r="A52" s="53">
        <v>50</v>
      </c>
      <c r="B52" s="431"/>
      <c r="C52" s="55" t="s">
        <v>254</v>
      </c>
      <c r="D52" s="81" t="s">
        <v>255</v>
      </c>
    </row>
    <row r="53" spans="1:4" ht="15.95" customHeight="1" x14ac:dyDescent="0.25">
      <c r="A53" s="53">
        <v>51</v>
      </c>
      <c r="B53" s="431"/>
      <c r="C53" s="55" t="s">
        <v>256</v>
      </c>
      <c r="D53" s="81" t="s">
        <v>257</v>
      </c>
    </row>
    <row r="54" spans="1:4" ht="15.95" customHeight="1" x14ac:dyDescent="0.25">
      <c r="A54" s="53">
        <v>52</v>
      </c>
      <c r="B54" s="432"/>
      <c r="C54" s="55" t="s">
        <v>258</v>
      </c>
      <c r="D54" s="81" t="s">
        <v>259</v>
      </c>
    </row>
    <row r="55" spans="1:4" ht="15.95" customHeight="1" x14ac:dyDescent="0.25">
      <c r="A55" s="53">
        <v>53</v>
      </c>
      <c r="B55" s="433" t="s">
        <v>24</v>
      </c>
      <c r="C55" s="58" t="s">
        <v>260</v>
      </c>
      <c r="D55" s="82" t="s">
        <v>261</v>
      </c>
    </row>
    <row r="56" spans="1:4" ht="15.95" customHeight="1" x14ac:dyDescent="0.25">
      <c r="A56" s="53">
        <v>54</v>
      </c>
      <c r="B56" s="434"/>
      <c r="C56" s="58" t="s">
        <v>262</v>
      </c>
      <c r="D56" s="82" t="s">
        <v>263</v>
      </c>
    </row>
    <row r="57" spans="1:4" ht="15.95" customHeight="1" x14ac:dyDescent="0.25">
      <c r="A57" s="53">
        <v>55</v>
      </c>
      <c r="B57" s="434"/>
      <c r="C57" s="55" t="s">
        <v>264</v>
      </c>
      <c r="D57" s="81" t="s">
        <v>265</v>
      </c>
    </row>
    <row r="58" spans="1:4" ht="15.95" customHeight="1" x14ac:dyDescent="0.25">
      <c r="A58" s="53">
        <v>56</v>
      </c>
      <c r="B58" s="434"/>
      <c r="C58" s="55" t="s">
        <v>266</v>
      </c>
      <c r="D58" s="81" t="s">
        <v>265</v>
      </c>
    </row>
    <row r="59" spans="1:4" ht="15.95" customHeight="1" x14ac:dyDescent="0.25">
      <c r="A59" s="53">
        <v>57</v>
      </c>
      <c r="B59" s="434"/>
      <c r="C59" s="54" t="s">
        <v>267</v>
      </c>
      <c r="D59" s="81" t="s">
        <v>268</v>
      </c>
    </row>
    <row r="60" spans="1:4" ht="15.95" customHeight="1" x14ac:dyDescent="0.25">
      <c r="A60" s="53">
        <v>58</v>
      </c>
      <c r="B60" s="435"/>
      <c r="C60" s="55" t="s">
        <v>269</v>
      </c>
      <c r="D60" s="81" t="s">
        <v>270</v>
      </c>
    </row>
    <row r="61" spans="1:4" ht="15.95" customHeight="1" x14ac:dyDescent="0.25">
      <c r="A61" s="53">
        <v>59</v>
      </c>
      <c r="B61" s="75" t="s">
        <v>26</v>
      </c>
      <c r="C61" s="54" t="s">
        <v>271</v>
      </c>
      <c r="D61" s="81" t="s">
        <v>272</v>
      </c>
    </row>
    <row r="62" spans="1:4" ht="15.95" customHeight="1" x14ac:dyDescent="0.25">
      <c r="A62" s="53">
        <v>60</v>
      </c>
      <c r="B62" s="430" t="s">
        <v>27</v>
      </c>
      <c r="C62" s="55" t="s">
        <v>273</v>
      </c>
      <c r="D62" s="81" t="s">
        <v>274</v>
      </c>
    </row>
    <row r="63" spans="1:4" ht="15.95" customHeight="1" x14ac:dyDescent="0.25">
      <c r="A63" s="53">
        <v>61</v>
      </c>
      <c r="B63" s="432"/>
      <c r="C63" s="55" t="s">
        <v>275</v>
      </c>
      <c r="D63" s="81" t="s">
        <v>276</v>
      </c>
    </row>
    <row r="64" spans="1:4" ht="15.95" customHeight="1" x14ac:dyDescent="0.25">
      <c r="A64" s="53">
        <v>62</v>
      </c>
      <c r="B64" s="75" t="s">
        <v>28</v>
      </c>
      <c r="C64" s="55" t="s">
        <v>277</v>
      </c>
      <c r="D64" s="81" t="s">
        <v>278</v>
      </c>
    </row>
    <row r="65" spans="1:4" ht="15.95" customHeight="1" x14ac:dyDescent="0.25">
      <c r="A65" s="53">
        <v>63</v>
      </c>
      <c r="B65" s="430" t="s">
        <v>29</v>
      </c>
      <c r="C65" s="55" t="s">
        <v>279</v>
      </c>
      <c r="D65" s="81" t="s">
        <v>280</v>
      </c>
    </row>
    <row r="66" spans="1:4" ht="15.95" customHeight="1" x14ac:dyDescent="0.25">
      <c r="A66" s="53">
        <v>64</v>
      </c>
      <c r="B66" s="431"/>
      <c r="C66" s="55" t="s">
        <v>281</v>
      </c>
      <c r="D66" s="81" t="s">
        <v>282</v>
      </c>
    </row>
    <row r="67" spans="1:4" ht="15.95" customHeight="1" x14ac:dyDescent="0.25">
      <c r="A67" s="53">
        <v>65</v>
      </c>
      <c r="B67" s="431"/>
      <c r="C67" s="55" t="s">
        <v>283</v>
      </c>
      <c r="D67" s="81" t="s">
        <v>284</v>
      </c>
    </row>
    <row r="68" spans="1:4" ht="15.95" customHeight="1" x14ac:dyDescent="0.25">
      <c r="A68" s="53">
        <v>66</v>
      </c>
      <c r="B68" s="431"/>
      <c r="C68" s="55" t="s">
        <v>285</v>
      </c>
      <c r="D68" s="81" t="s">
        <v>280</v>
      </c>
    </row>
    <row r="69" spans="1:4" ht="15.95" customHeight="1" x14ac:dyDescent="0.25">
      <c r="A69" s="59">
        <v>67</v>
      </c>
      <c r="B69" s="431"/>
      <c r="C69" s="60" t="s">
        <v>286</v>
      </c>
      <c r="D69" s="77" t="s">
        <v>287</v>
      </c>
    </row>
    <row r="70" spans="1:4" x14ac:dyDescent="0.25">
      <c r="A70" s="428" t="s">
        <v>288</v>
      </c>
      <c r="B70" s="428"/>
      <c r="C70" s="428"/>
      <c r="D70" s="428"/>
    </row>
    <row r="73" spans="1:4" ht="15" x14ac:dyDescent="0.25">
      <c r="A73" s="429"/>
      <c r="B73" s="429"/>
      <c r="C73" s="429"/>
      <c r="D73" s="429"/>
    </row>
    <row r="74" spans="1:4" ht="15" x14ac:dyDescent="0.25">
      <c r="A74" s="61"/>
      <c r="B74" s="87"/>
      <c r="C74" s="61"/>
      <c r="D74" s="61"/>
    </row>
    <row r="75" spans="1:4" ht="15" x14ac:dyDescent="0.25">
      <c r="A75" s="61"/>
      <c r="B75" s="87"/>
      <c r="C75" s="61"/>
      <c r="D75" s="61"/>
    </row>
    <row r="76" spans="1:4" ht="15" x14ac:dyDescent="0.25">
      <c r="A76" s="61"/>
      <c r="B76" s="87"/>
      <c r="C76" s="61"/>
      <c r="D76" s="61"/>
    </row>
    <row r="77" spans="1:4" ht="15" x14ac:dyDescent="0.25">
      <c r="A77" s="61"/>
      <c r="B77" s="87"/>
      <c r="C77" s="61"/>
      <c r="D77" s="61"/>
    </row>
    <row r="78" spans="1:4" ht="15" x14ac:dyDescent="0.25">
      <c r="A78" s="61"/>
      <c r="B78" s="87"/>
      <c r="C78" s="61"/>
      <c r="D78" s="61"/>
    </row>
    <row r="79" spans="1:4" ht="15" x14ac:dyDescent="0.25">
      <c r="A79" s="61"/>
      <c r="B79" s="87"/>
      <c r="C79" s="62"/>
      <c r="D79" s="61"/>
    </row>
    <row r="80" spans="1:4" ht="15" x14ac:dyDescent="0.25">
      <c r="A80" s="61"/>
      <c r="B80" s="87"/>
      <c r="C80" s="61"/>
      <c r="D80" s="61"/>
    </row>
    <row r="81" spans="1:4" ht="15" x14ac:dyDescent="0.25">
      <c r="A81" s="61"/>
      <c r="B81" s="87"/>
      <c r="C81" s="61"/>
      <c r="D81" s="61"/>
    </row>
    <row r="82" spans="1:4" ht="15" x14ac:dyDescent="0.25">
      <c r="A82" s="61"/>
      <c r="B82" s="87"/>
      <c r="C82" s="61"/>
      <c r="D82" s="61"/>
    </row>
    <row r="95" spans="1:4" x14ac:dyDescent="0.25">
      <c r="C95" s="49">
        <v>71</v>
      </c>
    </row>
  </sheetData>
  <mergeCells count="19">
    <mergeCell ref="B40:B41"/>
    <mergeCell ref="A1:D1"/>
    <mergeCell ref="B4:B6"/>
    <mergeCell ref="B10:B11"/>
    <mergeCell ref="B14:B18"/>
    <mergeCell ref="B21:B22"/>
    <mergeCell ref="B23:B25"/>
    <mergeCell ref="B26:B31"/>
    <mergeCell ref="B32:B33"/>
    <mergeCell ref="B34:B36"/>
    <mergeCell ref="B37:B39"/>
    <mergeCell ref="A70:D70"/>
    <mergeCell ref="A73:D73"/>
    <mergeCell ref="B45:B47"/>
    <mergeCell ref="B48:B50"/>
    <mergeCell ref="B51:B54"/>
    <mergeCell ref="B55:B60"/>
    <mergeCell ref="B62:B63"/>
    <mergeCell ref="B65:B69"/>
  </mergeCells>
  <printOptions horizontalCentered="1"/>
  <pageMargins left="0.78740157480314965" right="0.31496062992125984" top="0.67" bottom="0.62" header="0.31496062992125984" footer="0.7"/>
  <pageSetup scale="97" firstPageNumber="53" orientation="portrait" useFirstPageNumber="1" r:id="rId1"/>
  <headerFooter>
    <firstFooter>&amp;C56</first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BreakPreview" zoomScaleNormal="100" zoomScaleSheetLayoutView="100" workbookViewId="0">
      <selection activeCell="C34" sqref="C34"/>
    </sheetView>
  </sheetViews>
  <sheetFormatPr defaultRowHeight="15" x14ac:dyDescent="0.25"/>
  <cols>
    <col min="1" max="1" width="6.28515625" style="64" customWidth="1"/>
    <col min="2" max="2" width="27.42578125" style="64" bestFit="1" customWidth="1"/>
    <col min="3" max="3" width="24.28515625" style="64" bestFit="1" customWidth="1"/>
    <col min="4" max="4" width="15.28515625" style="64" bestFit="1" customWidth="1"/>
    <col min="5" max="5" width="9.7109375" style="64" bestFit="1" customWidth="1"/>
    <col min="6" max="6" width="14.42578125" style="64" customWidth="1"/>
    <col min="7" max="16384" width="9.140625" style="64"/>
  </cols>
  <sheetData>
    <row r="1" spans="1:6" ht="17.25" x14ac:dyDescent="0.3">
      <c r="A1" s="439" t="s">
        <v>470</v>
      </c>
      <c r="B1" s="439"/>
      <c r="C1" s="439"/>
      <c r="D1" s="439"/>
      <c r="E1" s="439"/>
      <c r="F1" s="439"/>
    </row>
    <row r="2" spans="1:6" ht="17.25" x14ac:dyDescent="0.3">
      <c r="A2" s="439" t="s">
        <v>471</v>
      </c>
      <c r="B2" s="439"/>
      <c r="C2" s="439"/>
      <c r="D2" s="439"/>
      <c r="E2" s="439"/>
      <c r="F2" s="439"/>
    </row>
    <row r="3" spans="1:6" s="67" customFormat="1" ht="47.25" x14ac:dyDescent="0.25">
      <c r="A3" s="267" t="s">
        <v>36</v>
      </c>
      <c r="B3" s="68" t="s">
        <v>301</v>
      </c>
      <c r="C3" s="68" t="s">
        <v>73</v>
      </c>
      <c r="D3" s="68" t="s">
        <v>86</v>
      </c>
      <c r="E3" s="68" t="s">
        <v>294</v>
      </c>
      <c r="F3" s="68" t="s">
        <v>302</v>
      </c>
    </row>
    <row r="4" spans="1:6" ht="24" customHeight="1" x14ac:dyDescent="0.25">
      <c r="A4" s="69">
        <v>1</v>
      </c>
      <c r="B4" s="69" t="s">
        <v>303</v>
      </c>
      <c r="C4" s="69" t="s">
        <v>1</v>
      </c>
      <c r="D4" s="69" t="s">
        <v>304</v>
      </c>
      <c r="E4" s="70">
        <v>235.7</v>
      </c>
      <c r="F4" s="70">
        <v>1978</v>
      </c>
    </row>
    <row r="5" spans="1:6" ht="24" customHeight="1" x14ac:dyDescent="0.25">
      <c r="A5" s="69">
        <v>2</v>
      </c>
      <c r="B5" s="69" t="s">
        <v>305</v>
      </c>
      <c r="C5" s="69" t="s">
        <v>1</v>
      </c>
      <c r="D5" s="69" t="s">
        <v>304</v>
      </c>
      <c r="E5" s="70">
        <v>194.81</v>
      </c>
      <c r="F5" s="70">
        <v>1989</v>
      </c>
    </row>
    <row r="6" spans="1:6" ht="24" customHeight="1" x14ac:dyDescent="0.25">
      <c r="A6" s="69">
        <v>3</v>
      </c>
      <c r="B6" s="69" t="s">
        <v>306</v>
      </c>
      <c r="C6" s="69" t="s">
        <v>1</v>
      </c>
      <c r="D6" s="69" t="s">
        <v>304</v>
      </c>
      <c r="E6" s="70">
        <v>500</v>
      </c>
      <c r="F6" s="70">
        <v>1980</v>
      </c>
    </row>
    <row r="7" spans="1:6" ht="24" customHeight="1" x14ac:dyDescent="0.25">
      <c r="A7" s="69">
        <v>4</v>
      </c>
      <c r="B7" s="69" t="s">
        <v>307</v>
      </c>
      <c r="C7" s="69" t="s">
        <v>307</v>
      </c>
      <c r="D7" s="69" t="s">
        <v>304</v>
      </c>
      <c r="E7" s="70">
        <v>92.16</v>
      </c>
      <c r="F7" s="70">
        <v>2000</v>
      </c>
    </row>
    <row r="8" spans="1:6" ht="24" customHeight="1" x14ac:dyDescent="0.25">
      <c r="A8" s="69">
        <v>5</v>
      </c>
      <c r="B8" s="69" t="s">
        <v>308</v>
      </c>
      <c r="C8" s="69" t="s">
        <v>85</v>
      </c>
      <c r="D8" s="69" t="s">
        <v>304</v>
      </c>
      <c r="E8" s="70">
        <v>2.1800000000000002</v>
      </c>
      <c r="F8" s="70">
        <v>1991</v>
      </c>
    </row>
    <row r="9" spans="1:6" ht="24" customHeight="1" x14ac:dyDescent="0.25">
      <c r="A9" s="69">
        <v>6</v>
      </c>
      <c r="B9" s="69" t="s">
        <v>309</v>
      </c>
      <c r="C9" s="69" t="s">
        <v>7</v>
      </c>
      <c r="D9" s="69" t="s">
        <v>304</v>
      </c>
      <c r="E9" s="70">
        <v>1.78</v>
      </c>
      <c r="F9" s="70">
        <v>1988</v>
      </c>
    </row>
    <row r="10" spans="1:6" ht="24" customHeight="1" x14ac:dyDescent="0.25">
      <c r="A10" s="69">
        <v>7</v>
      </c>
      <c r="B10" s="69" t="s">
        <v>310</v>
      </c>
      <c r="C10" s="69" t="s">
        <v>8</v>
      </c>
      <c r="D10" s="69" t="s">
        <v>311</v>
      </c>
      <c r="E10" s="70">
        <v>162.88999999999999</v>
      </c>
      <c r="F10" s="70">
        <v>1995</v>
      </c>
    </row>
    <row r="11" spans="1:6" ht="24" customHeight="1" x14ac:dyDescent="0.25">
      <c r="A11" s="69">
        <v>8</v>
      </c>
      <c r="B11" s="69" t="s">
        <v>312</v>
      </c>
      <c r="C11" s="69" t="s">
        <v>8</v>
      </c>
      <c r="D11" s="69" t="s">
        <v>304</v>
      </c>
      <c r="E11" s="70">
        <v>6.05</v>
      </c>
      <c r="F11" s="70">
        <v>1981</v>
      </c>
    </row>
    <row r="12" spans="1:6" ht="24" customHeight="1" x14ac:dyDescent="0.25">
      <c r="A12" s="69">
        <v>9</v>
      </c>
      <c r="B12" s="69" t="s">
        <v>310</v>
      </c>
      <c r="C12" s="69" t="s">
        <v>8</v>
      </c>
      <c r="D12" s="69" t="s">
        <v>304</v>
      </c>
      <c r="E12" s="70">
        <v>295.02999999999997</v>
      </c>
      <c r="F12" s="70">
        <v>1980</v>
      </c>
    </row>
    <row r="13" spans="1:6" ht="30" x14ac:dyDescent="0.25">
      <c r="A13" s="69">
        <v>10</v>
      </c>
      <c r="B13" s="98" t="s">
        <v>479</v>
      </c>
      <c r="C13" s="69" t="s">
        <v>75</v>
      </c>
      <c r="D13" s="69" t="s">
        <v>313</v>
      </c>
      <c r="E13" s="70">
        <v>1.5</v>
      </c>
      <c r="F13" s="70">
        <v>2007</v>
      </c>
    </row>
    <row r="14" spans="1:6" ht="24" customHeight="1" x14ac:dyDescent="0.25">
      <c r="A14" s="69">
        <v>11</v>
      </c>
      <c r="B14" s="69" t="s">
        <v>314</v>
      </c>
      <c r="C14" s="69" t="s">
        <v>15</v>
      </c>
      <c r="D14" s="69" t="s">
        <v>304</v>
      </c>
      <c r="E14" s="70">
        <v>29.12</v>
      </c>
      <c r="F14" s="70">
        <v>1987</v>
      </c>
    </row>
    <row r="15" spans="1:6" ht="24" customHeight="1" x14ac:dyDescent="0.25">
      <c r="A15" s="69">
        <v>12</v>
      </c>
      <c r="B15" s="69" t="s">
        <v>315</v>
      </c>
      <c r="C15" s="69" t="s">
        <v>15</v>
      </c>
      <c r="D15" s="69" t="s">
        <v>304</v>
      </c>
      <c r="E15" s="70">
        <v>16.905000000000001</v>
      </c>
      <c r="F15" s="70">
        <v>2015</v>
      </c>
    </row>
    <row r="16" spans="1:6" ht="24" customHeight="1" x14ac:dyDescent="0.25">
      <c r="A16" s="69">
        <v>13</v>
      </c>
      <c r="B16" s="69" t="s">
        <v>316</v>
      </c>
      <c r="C16" s="69" t="s">
        <v>20</v>
      </c>
      <c r="D16" s="69" t="s">
        <v>311</v>
      </c>
      <c r="E16" s="70">
        <v>145</v>
      </c>
      <c r="F16" s="70">
        <v>1998</v>
      </c>
    </row>
    <row r="17" spans="1:6" ht="24" customHeight="1" x14ac:dyDescent="0.25">
      <c r="A17" s="69">
        <v>14</v>
      </c>
      <c r="B17" s="69" t="s">
        <v>316</v>
      </c>
      <c r="C17" s="69" t="s">
        <v>20</v>
      </c>
      <c r="D17" s="69" t="s">
        <v>304</v>
      </c>
      <c r="E17" s="70">
        <v>672</v>
      </c>
      <c r="F17" s="70">
        <v>1975</v>
      </c>
    </row>
    <row r="18" spans="1:6" ht="24" customHeight="1" x14ac:dyDescent="0.25">
      <c r="A18" s="69">
        <v>15</v>
      </c>
      <c r="B18" s="69" t="s">
        <v>317</v>
      </c>
      <c r="C18" s="69" t="s">
        <v>20</v>
      </c>
      <c r="D18" s="69" t="s">
        <v>304</v>
      </c>
      <c r="E18" s="70">
        <v>15.53</v>
      </c>
      <c r="F18" s="70">
        <v>1987</v>
      </c>
    </row>
    <row r="19" spans="1:6" ht="24" customHeight="1" x14ac:dyDescent="0.25">
      <c r="A19" s="69">
        <v>16</v>
      </c>
      <c r="B19" s="69" t="s">
        <v>318</v>
      </c>
      <c r="C19" s="69" t="s">
        <v>20</v>
      </c>
      <c r="D19" s="69" t="s">
        <v>304</v>
      </c>
      <c r="E19" s="70">
        <v>1435</v>
      </c>
      <c r="F19" s="70">
        <v>1997</v>
      </c>
    </row>
    <row r="20" spans="1:6" ht="24" customHeight="1" x14ac:dyDescent="0.25">
      <c r="A20" s="69">
        <v>17</v>
      </c>
      <c r="B20" s="69" t="s">
        <v>319</v>
      </c>
      <c r="C20" s="69" t="s">
        <v>20</v>
      </c>
      <c r="D20" s="69" t="s">
        <v>304</v>
      </c>
      <c r="E20" s="70">
        <v>71.72</v>
      </c>
      <c r="F20" s="70">
        <v>1984</v>
      </c>
    </row>
    <row r="21" spans="1:6" ht="24" customHeight="1" x14ac:dyDescent="0.25">
      <c r="A21" s="69">
        <v>18</v>
      </c>
      <c r="B21" s="69" t="s">
        <v>320</v>
      </c>
      <c r="C21" s="69" t="s">
        <v>24</v>
      </c>
      <c r="D21" s="69" t="s">
        <v>311</v>
      </c>
      <c r="E21" s="70">
        <v>6.23</v>
      </c>
      <c r="F21" s="70">
        <v>1980</v>
      </c>
    </row>
    <row r="22" spans="1:6" ht="24" customHeight="1" x14ac:dyDescent="0.25">
      <c r="A22" s="69">
        <v>19</v>
      </c>
      <c r="B22" s="69" t="s">
        <v>321</v>
      </c>
      <c r="C22" s="69" t="s">
        <v>24</v>
      </c>
      <c r="D22" s="69" t="s">
        <v>304</v>
      </c>
      <c r="E22" s="70">
        <v>172.6</v>
      </c>
      <c r="F22" s="70">
        <v>1967</v>
      </c>
    </row>
    <row r="23" spans="1:6" ht="24" customHeight="1" x14ac:dyDescent="0.25">
      <c r="A23" s="69">
        <v>20</v>
      </c>
      <c r="B23" s="69" t="s">
        <v>306</v>
      </c>
      <c r="C23" s="69" t="s">
        <v>24</v>
      </c>
      <c r="D23" s="69" t="s">
        <v>304</v>
      </c>
      <c r="E23" s="70">
        <v>153.66999999999999</v>
      </c>
      <c r="F23" s="70">
        <v>1980</v>
      </c>
    </row>
    <row r="24" spans="1:6" ht="24" customHeight="1" x14ac:dyDescent="0.25">
      <c r="A24" s="69">
        <v>21</v>
      </c>
      <c r="B24" s="69" t="s">
        <v>322</v>
      </c>
      <c r="C24" s="69" t="s">
        <v>29</v>
      </c>
      <c r="D24" s="69" t="s">
        <v>311</v>
      </c>
      <c r="E24" s="70">
        <v>1330.1</v>
      </c>
      <c r="F24" s="70">
        <v>1984</v>
      </c>
    </row>
    <row r="25" spans="1:6" ht="24" customHeight="1" x14ac:dyDescent="0.25">
      <c r="A25" s="69">
        <v>22</v>
      </c>
      <c r="B25" s="69" t="s">
        <v>323</v>
      </c>
      <c r="C25" s="69" t="s">
        <v>29</v>
      </c>
      <c r="D25" s="69" t="s">
        <v>304</v>
      </c>
      <c r="E25" s="70">
        <v>556.45000000000005</v>
      </c>
      <c r="F25" s="70">
        <v>2013</v>
      </c>
    </row>
    <row r="26" spans="1:6" ht="24" customHeight="1" x14ac:dyDescent="0.25">
      <c r="A26" s="69">
        <v>23</v>
      </c>
      <c r="B26" s="69" t="s">
        <v>324</v>
      </c>
      <c r="C26" s="69" t="s">
        <v>29</v>
      </c>
      <c r="D26" s="69" t="s">
        <v>304</v>
      </c>
      <c r="E26" s="70">
        <v>5.95</v>
      </c>
      <c r="F26" s="70">
        <v>1976</v>
      </c>
    </row>
    <row r="27" spans="1:6" ht="24" customHeight="1" x14ac:dyDescent="0.25">
      <c r="A27" s="69">
        <v>24</v>
      </c>
      <c r="B27" s="69" t="s">
        <v>325</v>
      </c>
      <c r="C27" s="69" t="s">
        <v>29</v>
      </c>
      <c r="D27" s="69" t="s">
        <v>304</v>
      </c>
      <c r="E27" s="70">
        <v>2091.12</v>
      </c>
      <c r="F27" s="70">
        <v>1976</v>
      </c>
    </row>
    <row r="28" spans="1:6" ht="24" customHeight="1" x14ac:dyDescent="0.25">
      <c r="A28" s="69">
        <v>25</v>
      </c>
      <c r="B28" s="69" t="s">
        <v>326</v>
      </c>
      <c r="C28" s="69" t="s">
        <v>29</v>
      </c>
      <c r="D28" s="69" t="s">
        <v>304</v>
      </c>
      <c r="E28" s="70">
        <v>38</v>
      </c>
      <c r="F28" s="70">
        <v>1976</v>
      </c>
    </row>
    <row r="29" spans="1:6" ht="21" customHeight="1" x14ac:dyDescent="0.25">
      <c r="A29" s="437" t="s">
        <v>327</v>
      </c>
      <c r="B29" s="437"/>
      <c r="C29" s="437"/>
      <c r="D29" s="437"/>
      <c r="E29" s="437"/>
      <c r="F29" s="437"/>
    </row>
    <row r="30" spans="1:6" ht="48.75" customHeight="1" x14ac:dyDescent="0.25">
      <c r="A30" s="438" t="s">
        <v>467</v>
      </c>
      <c r="B30" s="438"/>
      <c r="C30" s="438"/>
      <c r="D30" s="438"/>
      <c r="E30" s="438"/>
      <c r="F30" s="438"/>
    </row>
    <row r="31" spans="1:6" x14ac:dyDescent="0.25">
      <c r="B31" s="66"/>
      <c r="C31" s="66"/>
      <c r="D31" s="66"/>
      <c r="E31" s="66"/>
      <c r="F31" s="66"/>
    </row>
    <row r="33" spans="1:1" x14ac:dyDescent="0.25">
      <c r="A33" s="65"/>
    </row>
  </sheetData>
  <mergeCells count="4">
    <mergeCell ref="A29:F29"/>
    <mergeCell ref="A30:F30"/>
    <mergeCell ref="A2:F2"/>
    <mergeCell ref="A1:F1"/>
  </mergeCells>
  <pageMargins left="0.7" right="0.7" top="0.75" bottom="0.75" header="0.3" footer="0.3"/>
  <pageSetup scale="9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view="pageBreakPreview" topLeftCell="A91" zoomScaleNormal="100" zoomScaleSheetLayoutView="100" workbookViewId="0">
      <selection activeCell="A113" sqref="A113"/>
    </sheetView>
  </sheetViews>
  <sheetFormatPr defaultRowHeight="15" x14ac:dyDescent="0.25"/>
  <cols>
    <col min="1" max="1" width="5.7109375" style="64" customWidth="1"/>
    <col min="2" max="2" width="24.5703125" style="64" customWidth="1"/>
    <col min="3" max="3" width="25.140625" style="64" customWidth="1"/>
    <col min="4" max="4" width="17.42578125" style="64" customWidth="1"/>
    <col min="5" max="5" width="15.28515625" style="64" customWidth="1"/>
    <col min="6" max="6" width="15.140625" style="64" customWidth="1"/>
    <col min="7" max="16384" width="9.140625" style="64"/>
  </cols>
  <sheetData>
    <row r="1" spans="1:6" ht="17.25" x14ac:dyDescent="0.3">
      <c r="A1" s="439" t="s">
        <v>470</v>
      </c>
      <c r="B1" s="439"/>
      <c r="C1" s="439"/>
      <c r="D1" s="439"/>
      <c r="E1" s="439"/>
      <c r="F1" s="439"/>
    </row>
    <row r="2" spans="1:6" ht="17.25" x14ac:dyDescent="0.25">
      <c r="A2" s="440" t="s">
        <v>472</v>
      </c>
      <c r="B2" s="440"/>
      <c r="C2" s="440"/>
      <c r="D2" s="440"/>
      <c r="E2" s="440"/>
      <c r="F2" s="440"/>
    </row>
    <row r="3" spans="1:6" s="67" customFormat="1" ht="31.5" x14ac:dyDescent="0.25">
      <c r="A3" s="72" t="s">
        <v>328</v>
      </c>
      <c r="B3" s="72" t="s">
        <v>329</v>
      </c>
      <c r="C3" s="72" t="s">
        <v>73</v>
      </c>
      <c r="D3" s="72" t="s">
        <v>468</v>
      </c>
      <c r="E3" s="72" t="s">
        <v>294</v>
      </c>
      <c r="F3" s="68" t="s">
        <v>302</v>
      </c>
    </row>
    <row r="4" spans="1:6" x14ac:dyDescent="0.25">
      <c r="A4" s="73">
        <v>1</v>
      </c>
      <c r="B4" s="74" t="s">
        <v>330</v>
      </c>
      <c r="C4" s="74" t="s">
        <v>84</v>
      </c>
      <c r="D4" s="74" t="s">
        <v>304</v>
      </c>
      <c r="E4" s="73">
        <v>0.05</v>
      </c>
      <c r="F4" s="73">
        <v>1977</v>
      </c>
    </row>
    <row r="5" spans="1:6" x14ac:dyDescent="0.25">
      <c r="A5" s="73">
        <v>2</v>
      </c>
      <c r="B5" s="74" t="s">
        <v>331</v>
      </c>
      <c r="C5" s="74" t="s">
        <v>84</v>
      </c>
      <c r="D5" s="74" t="s">
        <v>304</v>
      </c>
      <c r="E5" s="73">
        <v>0.05</v>
      </c>
      <c r="F5" s="73">
        <v>1977</v>
      </c>
    </row>
    <row r="6" spans="1:6" x14ac:dyDescent="0.25">
      <c r="A6" s="73">
        <v>3</v>
      </c>
      <c r="B6" s="74" t="s">
        <v>332</v>
      </c>
      <c r="C6" s="74" t="s">
        <v>84</v>
      </c>
      <c r="D6" s="74" t="s">
        <v>304</v>
      </c>
      <c r="E6" s="73">
        <v>11.99</v>
      </c>
      <c r="F6" s="73">
        <v>1977</v>
      </c>
    </row>
    <row r="7" spans="1:6" x14ac:dyDescent="0.25">
      <c r="A7" s="73">
        <v>4</v>
      </c>
      <c r="B7" s="74" t="s">
        <v>333</v>
      </c>
      <c r="C7" s="74" t="s">
        <v>84</v>
      </c>
      <c r="D7" s="74" t="s">
        <v>304</v>
      </c>
      <c r="E7" s="73">
        <v>5.03</v>
      </c>
      <c r="F7" s="73">
        <v>1977</v>
      </c>
    </row>
    <row r="8" spans="1:6" x14ac:dyDescent="0.25">
      <c r="A8" s="73">
        <v>5</v>
      </c>
      <c r="B8" s="74" t="s">
        <v>334</v>
      </c>
      <c r="C8" s="74" t="s">
        <v>84</v>
      </c>
      <c r="D8" s="74" t="s">
        <v>304</v>
      </c>
      <c r="E8" s="73">
        <v>0.08</v>
      </c>
      <c r="F8" s="73">
        <v>1977</v>
      </c>
    </row>
    <row r="9" spans="1:6" x14ac:dyDescent="0.25">
      <c r="A9" s="73">
        <v>6</v>
      </c>
      <c r="B9" s="74" t="s">
        <v>335</v>
      </c>
      <c r="C9" s="74" t="s">
        <v>84</v>
      </c>
      <c r="D9" s="74" t="s">
        <v>304</v>
      </c>
      <c r="E9" s="73">
        <v>3.46</v>
      </c>
      <c r="F9" s="73">
        <v>1977</v>
      </c>
    </row>
    <row r="10" spans="1:6" x14ac:dyDescent="0.25">
      <c r="A10" s="73">
        <v>7</v>
      </c>
      <c r="B10" s="74" t="s">
        <v>336</v>
      </c>
      <c r="C10" s="74" t="s">
        <v>84</v>
      </c>
      <c r="D10" s="74" t="s">
        <v>304</v>
      </c>
      <c r="E10" s="73">
        <v>0.08</v>
      </c>
      <c r="F10" s="73">
        <v>1977</v>
      </c>
    </row>
    <row r="11" spans="1:6" x14ac:dyDescent="0.25">
      <c r="A11" s="73">
        <v>8</v>
      </c>
      <c r="B11" s="74" t="s">
        <v>337</v>
      </c>
      <c r="C11" s="74" t="s">
        <v>84</v>
      </c>
      <c r="D11" s="74" t="s">
        <v>304</v>
      </c>
      <c r="E11" s="73">
        <v>0.26</v>
      </c>
      <c r="F11" s="73">
        <v>1977</v>
      </c>
    </row>
    <row r="12" spans="1:6" x14ac:dyDescent="0.25">
      <c r="A12" s="73">
        <v>9</v>
      </c>
      <c r="B12" s="74" t="s">
        <v>338</v>
      </c>
      <c r="C12" s="74" t="s">
        <v>84</v>
      </c>
      <c r="D12" s="74" t="s">
        <v>304</v>
      </c>
      <c r="E12" s="73">
        <v>1.1399999999999999</v>
      </c>
      <c r="F12" s="73">
        <v>1977</v>
      </c>
    </row>
    <row r="13" spans="1:6" x14ac:dyDescent="0.25">
      <c r="A13" s="73">
        <v>10</v>
      </c>
      <c r="B13" s="74" t="s">
        <v>339</v>
      </c>
      <c r="C13" s="74" t="s">
        <v>84</v>
      </c>
      <c r="D13" s="74" t="s">
        <v>304</v>
      </c>
      <c r="E13" s="73">
        <v>2.5499999999999998</v>
      </c>
      <c r="F13" s="73">
        <v>1977</v>
      </c>
    </row>
    <row r="14" spans="1:6" x14ac:dyDescent="0.25">
      <c r="A14" s="73">
        <v>11</v>
      </c>
      <c r="B14" s="74" t="s">
        <v>340</v>
      </c>
      <c r="C14" s="74" t="s">
        <v>84</v>
      </c>
      <c r="D14" s="74" t="s">
        <v>304</v>
      </c>
      <c r="E14" s="73">
        <v>0.23</v>
      </c>
      <c r="F14" s="73">
        <v>1977</v>
      </c>
    </row>
    <row r="15" spans="1:6" x14ac:dyDescent="0.25">
      <c r="A15" s="73">
        <v>12</v>
      </c>
      <c r="B15" s="74" t="s">
        <v>341</v>
      </c>
      <c r="C15" s="74" t="s">
        <v>84</v>
      </c>
      <c r="D15" s="74" t="s">
        <v>304</v>
      </c>
      <c r="E15" s="73">
        <v>9.33</v>
      </c>
      <c r="F15" s="73">
        <v>1977</v>
      </c>
    </row>
    <row r="16" spans="1:6" x14ac:dyDescent="0.25">
      <c r="A16" s="73">
        <v>13</v>
      </c>
      <c r="B16" s="74" t="s">
        <v>342</v>
      </c>
      <c r="C16" s="74" t="s">
        <v>84</v>
      </c>
      <c r="D16" s="74" t="s">
        <v>311</v>
      </c>
      <c r="E16" s="73">
        <v>426.23</v>
      </c>
      <c r="F16" s="73">
        <v>1992</v>
      </c>
    </row>
    <row r="17" spans="1:6" x14ac:dyDescent="0.25">
      <c r="A17" s="73">
        <v>14</v>
      </c>
      <c r="B17" s="74" t="s">
        <v>343</v>
      </c>
      <c r="C17" s="74" t="s">
        <v>84</v>
      </c>
      <c r="D17" s="74" t="s">
        <v>304</v>
      </c>
      <c r="E17" s="73">
        <v>0.13</v>
      </c>
      <c r="F17" s="73">
        <v>1977</v>
      </c>
    </row>
    <row r="18" spans="1:6" x14ac:dyDescent="0.25">
      <c r="A18" s="73">
        <v>15</v>
      </c>
      <c r="B18" s="74" t="s">
        <v>344</v>
      </c>
      <c r="C18" s="74" t="s">
        <v>84</v>
      </c>
      <c r="D18" s="74" t="s">
        <v>304</v>
      </c>
      <c r="E18" s="73">
        <v>9.51</v>
      </c>
      <c r="F18" s="73">
        <v>1977</v>
      </c>
    </row>
    <row r="19" spans="1:6" x14ac:dyDescent="0.25">
      <c r="A19" s="73">
        <v>16</v>
      </c>
      <c r="B19" s="74" t="s">
        <v>345</v>
      </c>
      <c r="C19" s="74" t="s">
        <v>84</v>
      </c>
      <c r="D19" s="74" t="s">
        <v>304</v>
      </c>
      <c r="E19" s="73">
        <v>0.54</v>
      </c>
      <c r="F19" s="73">
        <v>1977</v>
      </c>
    </row>
    <row r="20" spans="1:6" x14ac:dyDescent="0.25">
      <c r="A20" s="73">
        <v>17</v>
      </c>
      <c r="B20" s="74" t="s">
        <v>346</v>
      </c>
      <c r="C20" s="74" t="s">
        <v>84</v>
      </c>
      <c r="D20" s="74" t="s">
        <v>304</v>
      </c>
      <c r="E20" s="73">
        <v>0.65</v>
      </c>
      <c r="F20" s="73">
        <v>1977</v>
      </c>
    </row>
    <row r="21" spans="1:6" x14ac:dyDescent="0.25">
      <c r="A21" s="73">
        <v>18</v>
      </c>
      <c r="B21" s="74" t="s">
        <v>347</v>
      </c>
      <c r="C21" s="74" t="s">
        <v>84</v>
      </c>
      <c r="D21" s="74" t="s">
        <v>304</v>
      </c>
      <c r="E21" s="73">
        <v>0.16</v>
      </c>
      <c r="F21" s="73">
        <v>1977</v>
      </c>
    </row>
    <row r="22" spans="1:6" x14ac:dyDescent="0.25">
      <c r="A22" s="73">
        <v>19</v>
      </c>
      <c r="B22" s="74" t="s">
        <v>348</v>
      </c>
      <c r="C22" s="74" t="s">
        <v>84</v>
      </c>
      <c r="D22" s="74" t="s">
        <v>304</v>
      </c>
      <c r="E22" s="73">
        <v>0.03</v>
      </c>
      <c r="F22" s="73">
        <v>1977</v>
      </c>
    </row>
    <row r="23" spans="1:6" x14ac:dyDescent="0.25">
      <c r="A23" s="73">
        <v>20</v>
      </c>
      <c r="B23" s="74" t="s">
        <v>349</v>
      </c>
      <c r="C23" s="74" t="s">
        <v>84</v>
      </c>
      <c r="D23" s="74" t="s">
        <v>304</v>
      </c>
      <c r="E23" s="73">
        <v>10.49</v>
      </c>
      <c r="F23" s="73">
        <v>1977</v>
      </c>
    </row>
    <row r="24" spans="1:6" x14ac:dyDescent="0.25">
      <c r="A24" s="73">
        <v>21</v>
      </c>
      <c r="B24" s="74" t="s">
        <v>350</v>
      </c>
      <c r="C24" s="74" t="s">
        <v>84</v>
      </c>
      <c r="D24" s="74" t="s">
        <v>304</v>
      </c>
      <c r="E24" s="73">
        <v>0.13</v>
      </c>
      <c r="F24" s="73">
        <v>1977</v>
      </c>
    </row>
    <row r="25" spans="1:6" x14ac:dyDescent="0.25">
      <c r="A25" s="73">
        <v>22</v>
      </c>
      <c r="B25" s="74" t="s">
        <v>351</v>
      </c>
      <c r="C25" s="74" t="s">
        <v>84</v>
      </c>
      <c r="D25" s="74" t="s">
        <v>304</v>
      </c>
      <c r="E25" s="73">
        <v>0.13</v>
      </c>
      <c r="F25" s="73">
        <v>1977</v>
      </c>
    </row>
    <row r="26" spans="1:6" x14ac:dyDescent="0.25">
      <c r="A26" s="73">
        <v>23</v>
      </c>
      <c r="B26" s="74" t="s">
        <v>352</v>
      </c>
      <c r="C26" s="74" t="s">
        <v>84</v>
      </c>
      <c r="D26" s="74" t="s">
        <v>304</v>
      </c>
      <c r="E26" s="73">
        <v>0.73</v>
      </c>
      <c r="F26" s="73">
        <v>1977</v>
      </c>
    </row>
    <row r="27" spans="1:6" x14ac:dyDescent="0.25">
      <c r="A27" s="73">
        <v>24</v>
      </c>
      <c r="B27" s="74" t="s">
        <v>353</v>
      </c>
      <c r="C27" s="74" t="s">
        <v>84</v>
      </c>
      <c r="D27" s="74" t="s">
        <v>304</v>
      </c>
      <c r="E27" s="73">
        <v>6.11</v>
      </c>
      <c r="F27" s="73">
        <v>1977</v>
      </c>
    </row>
    <row r="28" spans="1:6" x14ac:dyDescent="0.25">
      <c r="A28" s="73">
        <v>25</v>
      </c>
      <c r="B28" s="74" t="s">
        <v>354</v>
      </c>
      <c r="C28" s="74" t="s">
        <v>84</v>
      </c>
      <c r="D28" s="74" t="s">
        <v>304</v>
      </c>
      <c r="E28" s="73">
        <v>3.55</v>
      </c>
      <c r="F28" s="73">
        <v>1977</v>
      </c>
    </row>
    <row r="29" spans="1:6" x14ac:dyDescent="0.25">
      <c r="A29" s="73">
        <v>26</v>
      </c>
      <c r="B29" s="74" t="s">
        <v>355</v>
      </c>
      <c r="C29" s="74" t="s">
        <v>84</v>
      </c>
      <c r="D29" s="74" t="s">
        <v>304</v>
      </c>
      <c r="E29" s="73">
        <v>0.05</v>
      </c>
      <c r="F29" s="73">
        <v>1977</v>
      </c>
    </row>
    <row r="30" spans="1:6" x14ac:dyDescent="0.25">
      <c r="A30" s="73">
        <v>27</v>
      </c>
      <c r="B30" s="74" t="s">
        <v>356</v>
      </c>
      <c r="C30" s="74" t="s">
        <v>84</v>
      </c>
      <c r="D30" s="74" t="s">
        <v>304</v>
      </c>
      <c r="E30" s="73">
        <v>9.36</v>
      </c>
      <c r="F30" s="73">
        <v>1977</v>
      </c>
    </row>
    <row r="31" spans="1:6" x14ac:dyDescent="0.25">
      <c r="A31" s="73">
        <v>28</v>
      </c>
      <c r="B31" s="74" t="s">
        <v>357</v>
      </c>
      <c r="C31" s="74" t="s">
        <v>84</v>
      </c>
      <c r="D31" s="74" t="s">
        <v>304</v>
      </c>
      <c r="E31" s="73">
        <v>0.96</v>
      </c>
      <c r="F31" s="73">
        <v>1977</v>
      </c>
    </row>
    <row r="32" spans="1:6" x14ac:dyDescent="0.25">
      <c r="A32" s="73">
        <v>29</v>
      </c>
      <c r="B32" s="74" t="s">
        <v>358</v>
      </c>
      <c r="C32" s="74" t="s">
        <v>84</v>
      </c>
      <c r="D32" s="74" t="s">
        <v>311</v>
      </c>
      <c r="E32" s="73">
        <v>110</v>
      </c>
      <c r="F32" s="73">
        <v>1992</v>
      </c>
    </row>
    <row r="33" spans="1:6" x14ac:dyDescent="0.25">
      <c r="A33" s="73">
        <v>30</v>
      </c>
      <c r="B33" s="74" t="s">
        <v>359</v>
      </c>
      <c r="C33" s="74" t="s">
        <v>84</v>
      </c>
      <c r="D33" s="74" t="s">
        <v>304</v>
      </c>
      <c r="E33" s="73">
        <v>0.05</v>
      </c>
      <c r="F33" s="73">
        <v>1977</v>
      </c>
    </row>
    <row r="34" spans="1:6" x14ac:dyDescent="0.25">
      <c r="A34" s="73">
        <v>31</v>
      </c>
      <c r="B34" s="74" t="s">
        <v>360</v>
      </c>
      <c r="C34" s="74" t="s">
        <v>84</v>
      </c>
      <c r="D34" s="74" t="s">
        <v>304</v>
      </c>
      <c r="E34" s="73">
        <v>0.16</v>
      </c>
      <c r="F34" s="73">
        <v>1977</v>
      </c>
    </row>
    <row r="35" spans="1:6" x14ac:dyDescent="0.25">
      <c r="A35" s="73">
        <v>32</v>
      </c>
      <c r="B35" s="74" t="s">
        <v>361</v>
      </c>
      <c r="C35" s="74" t="s">
        <v>84</v>
      </c>
      <c r="D35" s="74" t="s">
        <v>304</v>
      </c>
      <c r="E35" s="73">
        <v>0.01</v>
      </c>
      <c r="F35" s="73">
        <v>1977</v>
      </c>
    </row>
    <row r="36" spans="1:6" x14ac:dyDescent="0.25">
      <c r="A36" s="73">
        <v>33</v>
      </c>
      <c r="B36" s="74" t="s">
        <v>362</v>
      </c>
      <c r="C36" s="74" t="s">
        <v>84</v>
      </c>
      <c r="D36" s="74" t="s">
        <v>304</v>
      </c>
      <c r="E36" s="73">
        <v>0.47</v>
      </c>
      <c r="F36" s="73">
        <v>1977</v>
      </c>
    </row>
    <row r="37" spans="1:6" x14ac:dyDescent="0.25">
      <c r="A37" s="73">
        <v>34</v>
      </c>
      <c r="B37" s="74" t="s">
        <v>363</v>
      </c>
      <c r="C37" s="74" t="s">
        <v>84</v>
      </c>
      <c r="D37" s="74" t="s">
        <v>304</v>
      </c>
      <c r="E37" s="73">
        <v>133.87</v>
      </c>
      <c r="F37" s="73">
        <v>1977</v>
      </c>
    </row>
    <row r="38" spans="1:6" x14ac:dyDescent="0.25">
      <c r="A38" s="73">
        <v>35</v>
      </c>
      <c r="B38" s="74" t="s">
        <v>364</v>
      </c>
      <c r="C38" s="74" t="s">
        <v>84</v>
      </c>
      <c r="D38" s="74" t="s">
        <v>304</v>
      </c>
      <c r="E38" s="73">
        <v>2.1</v>
      </c>
      <c r="F38" s="73">
        <v>1977</v>
      </c>
    </row>
    <row r="39" spans="1:6" x14ac:dyDescent="0.25">
      <c r="A39" s="73">
        <v>36</v>
      </c>
      <c r="B39" s="74" t="s">
        <v>365</v>
      </c>
      <c r="C39" s="74" t="s">
        <v>84</v>
      </c>
      <c r="D39" s="74" t="s">
        <v>304</v>
      </c>
      <c r="E39" s="73">
        <v>0.52</v>
      </c>
      <c r="F39" s="73">
        <v>1977</v>
      </c>
    </row>
    <row r="40" spans="1:6" x14ac:dyDescent="0.25">
      <c r="A40" s="73">
        <v>37</v>
      </c>
      <c r="B40" s="74" t="s">
        <v>366</v>
      </c>
      <c r="C40" s="74" t="s">
        <v>84</v>
      </c>
      <c r="D40" s="74" t="s">
        <v>304</v>
      </c>
      <c r="E40" s="73">
        <v>8</v>
      </c>
      <c r="F40" s="73">
        <v>1977</v>
      </c>
    </row>
    <row r="41" spans="1:6" x14ac:dyDescent="0.25">
      <c r="A41" s="73">
        <v>38</v>
      </c>
      <c r="B41" s="74" t="s">
        <v>367</v>
      </c>
      <c r="C41" s="74" t="s">
        <v>84</v>
      </c>
      <c r="D41" s="74" t="s">
        <v>304</v>
      </c>
      <c r="E41" s="73">
        <v>29.48</v>
      </c>
      <c r="F41" s="73">
        <v>1977</v>
      </c>
    </row>
    <row r="42" spans="1:6" x14ac:dyDescent="0.25">
      <c r="A42" s="73">
        <v>39</v>
      </c>
      <c r="B42" s="74" t="s">
        <v>368</v>
      </c>
      <c r="C42" s="74" t="s">
        <v>84</v>
      </c>
      <c r="D42" s="74" t="s">
        <v>304</v>
      </c>
      <c r="E42" s="73">
        <v>0.96</v>
      </c>
      <c r="F42" s="73">
        <v>1977</v>
      </c>
    </row>
    <row r="43" spans="1:6" x14ac:dyDescent="0.25">
      <c r="A43" s="73">
        <v>40</v>
      </c>
      <c r="B43" s="74" t="s">
        <v>369</v>
      </c>
      <c r="C43" s="74" t="s">
        <v>84</v>
      </c>
      <c r="D43" s="74" t="s">
        <v>304</v>
      </c>
      <c r="E43" s="73">
        <v>22.21</v>
      </c>
      <c r="F43" s="73">
        <v>1977</v>
      </c>
    </row>
    <row r="44" spans="1:6" x14ac:dyDescent="0.25">
      <c r="A44" s="73">
        <v>41</v>
      </c>
      <c r="B44" s="98" t="s">
        <v>370</v>
      </c>
      <c r="C44" s="74" t="s">
        <v>84</v>
      </c>
      <c r="D44" s="74" t="s">
        <v>311</v>
      </c>
      <c r="E44" s="73">
        <v>281.5</v>
      </c>
      <c r="F44" s="73">
        <v>1983</v>
      </c>
    </row>
    <row r="45" spans="1:6" x14ac:dyDescent="0.25">
      <c r="A45" s="73">
        <v>42</v>
      </c>
      <c r="B45" s="74" t="s">
        <v>371</v>
      </c>
      <c r="C45" s="74" t="s">
        <v>84</v>
      </c>
      <c r="D45" s="74" t="s">
        <v>304</v>
      </c>
      <c r="E45" s="73">
        <v>0.39</v>
      </c>
      <c r="F45" s="73">
        <v>1977</v>
      </c>
    </row>
    <row r="46" spans="1:6" x14ac:dyDescent="0.25">
      <c r="A46" s="73">
        <v>43</v>
      </c>
      <c r="B46" s="74" t="s">
        <v>372</v>
      </c>
      <c r="C46" s="74" t="s">
        <v>84</v>
      </c>
      <c r="D46" s="74" t="s">
        <v>304</v>
      </c>
      <c r="E46" s="73">
        <v>0.78</v>
      </c>
      <c r="F46" s="73">
        <v>1977</v>
      </c>
    </row>
    <row r="47" spans="1:6" x14ac:dyDescent="0.25">
      <c r="A47" s="73">
        <v>44</v>
      </c>
      <c r="B47" s="74" t="s">
        <v>373</v>
      </c>
      <c r="C47" s="74" t="s">
        <v>84</v>
      </c>
      <c r="D47" s="74" t="s">
        <v>304</v>
      </c>
      <c r="E47" s="73">
        <v>0.1</v>
      </c>
      <c r="F47" s="73">
        <v>1977</v>
      </c>
    </row>
    <row r="48" spans="1:6" x14ac:dyDescent="0.25">
      <c r="A48" s="73">
        <v>45</v>
      </c>
      <c r="B48" s="74" t="s">
        <v>374</v>
      </c>
      <c r="C48" s="74" t="s">
        <v>84</v>
      </c>
      <c r="D48" s="74" t="s">
        <v>304</v>
      </c>
      <c r="E48" s="73">
        <v>0.12</v>
      </c>
      <c r="F48" s="73">
        <v>1977</v>
      </c>
    </row>
    <row r="49" spans="1:6" x14ac:dyDescent="0.25">
      <c r="A49" s="73">
        <v>46</v>
      </c>
      <c r="B49" s="74" t="s">
        <v>375</v>
      </c>
      <c r="C49" s="74" t="s">
        <v>84</v>
      </c>
      <c r="D49" s="74" t="s">
        <v>311</v>
      </c>
      <c r="E49" s="73">
        <v>0.44</v>
      </c>
      <c r="F49" s="73">
        <v>1987</v>
      </c>
    </row>
    <row r="50" spans="1:6" x14ac:dyDescent="0.25">
      <c r="A50" s="73">
        <v>47</v>
      </c>
      <c r="B50" s="74" t="s">
        <v>376</v>
      </c>
      <c r="C50" s="74" t="s">
        <v>84</v>
      </c>
      <c r="D50" s="74" t="s">
        <v>304</v>
      </c>
      <c r="E50" s="73">
        <v>0.21</v>
      </c>
      <c r="F50" s="73">
        <v>1977</v>
      </c>
    </row>
    <row r="51" spans="1:6" x14ac:dyDescent="0.25">
      <c r="A51" s="73">
        <v>48</v>
      </c>
      <c r="B51" s="74" t="s">
        <v>377</v>
      </c>
      <c r="C51" s="74" t="s">
        <v>84</v>
      </c>
      <c r="D51" s="74" t="s">
        <v>311</v>
      </c>
      <c r="E51" s="73">
        <v>46.62</v>
      </c>
      <c r="F51" s="73">
        <v>1987</v>
      </c>
    </row>
    <row r="52" spans="1:6" x14ac:dyDescent="0.25">
      <c r="A52" s="73">
        <v>49</v>
      </c>
      <c r="B52" s="74" t="s">
        <v>378</v>
      </c>
      <c r="C52" s="74" t="s">
        <v>84</v>
      </c>
      <c r="D52" s="74" t="s">
        <v>304</v>
      </c>
      <c r="E52" s="73">
        <v>6.81</v>
      </c>
      <c r="F52" s="73">
        <v>1977</v>
      </c>
    </row>
    <row r="53" spans="1:6" x14ac:dyDescent="0.25">
      <c r="A53" s="73">
        <v>50</v>
      </c>
      <c r="B53" s="74" t="s">
        <v>379</v>
      </c>
      <c r="C53" s="74" t="s">
        <v>84</v>
      </c>
      <c r="D53" s="74" t="s">
        <v>304</v>
      </c>
      <c r="E53" s="73">
        <v>0.75</v>
      </c>
      <c r="F53" s="73">
        <v>1977</v>
      </c>
    </row>
    <row r="54" spans="1:6" x14ac:dyDescent="0.25">
      <c r="A54" s="73">
        <v>51</v>
      </c>
      <c r="B54" s="74" t="s">
        <v>380</v>
      </c>
      <c r="C54" s="74" t="s">
        <v>84</v>
      </c>
      <c r="D54" s="74" t="s">
        <v>311</v>
      </c>
      <c r="E54" s="73">
        <v>0.44</v>
      </c>
      <c r="F54" s="73">
        <v>1987</v>
      </c>
    </row>
    <row r="55" spans="1:6" x14ac:dyDescent="0.25">
      <c r="A55" s="73">
        <v>52</v>
      </c>
      <c r="B55" s="74" t="s">
        <v>381</v>
      </c>
      <c r="C55" s="74" t="s">
        <v>84</v>
      </c>
      <c r="D55" s="74" t="s">
        <v>304</v>
      </c>
      <c r="E55" s="73">
        <v>0.49</v>
      </c>
      <c r="F55" s="73">
        <v>1977</v>
      </c>
    </row>
    <row r="56" spans="1:6" x14ac:dyDescent="0.25">
      <c r="A56" s="73">
        <v>53</v>
      </c>
      <c r="B56" s="74" t="s">
        <v>382</v>
      </c>
      <c r="C56" s="74" t="s">
        <v>84</v>
      </c>
      <c r="D56" s="74" t="s">
        <v>304</v>
      </c>
      <c r="E56" s="73">
        <v>3.48</v>
      </c>
      <c r="F56" s="73">
        <v>1977</v>
      </c>
    </row>
    <row r="57" spans="1:6" x14ac:dyDescent="0.25">
      <c r="A57" s="73">
        <v>54</v>
      </c>
      <c r="B57" s="74" t="s">
        <v>383</v>
      </c>
      <c r="C57" s="74" t="s">
        <v>84</v>
      </c>
      <c r="D57" s="74" t="s">
        <v>304</v>
      </c>
      <c r="E57" s="73">
        <v>0.16</v>
      </c>
      <c r="F57" s="73">
        <v>1977</v>
      </c>
    </row>
    <row r="58" spans="1:6" x14ac:dyDescent="0.25">
      <c r="A58" s="73">
        <v>55</v>
      </c>
      <c r="B58" s="74" t="s">
        <v>384</v>
      </c>
      <c r="C58" s="74" t="s">
        <v>84</v>
      </c>
      <c r="D58" s="74" t="s">
        <v>304</v>
      </c>
      <c r="E58" s="73">
        <v>0.1</v>
      </c>
      <c r="F58" s="73">
        <v>1977</v>
      </c>
    </row>
    <row r="59" spans="1:6" x14ac:dyDescent="0.25">
      <c r="A59" s="73">
        <v>56</v>
      </c>
      <c r="B59" s="74" t="s">
        <v>385</v>
      </c>
      <c r="C59" s="74" t="s">
        <v>84</v>
      </c>
      <c r="D59" s="74" t="s">
        <v>304</v>
      </c>
      <c r="E59" s="73">
        <v>0.13</v>
      </c>
      <c r="F59" s="73">
        <v>1977</v>
      </c>
    </row>
    <row r="60" spans="1:6" x14ac:dyDescent="0.25">
      <c r="A60" s="73">
        <v>57</v>
      </c>
      <c r="B60" s="74" t="s">
        <v>386</v>
      </c>
      <c r="C60" s="74" t="s">
        <v>84</v>
      </c>
      <c r="D60" s="74" t="s">
        <v>304</v>
      </c>
      <c r="E60" s="73">
        <v>0.08</v>
      </c>
      <c r="F60" s="73">
        <v>1977</v>
      </c>
    </row>
    <row r="61" spans="1:6" x14ac:dyDescent="0.25">
      <c r="A61" s="73">
        <v>58</v>
      </c>
      <c r="B61" s="74" t="s">
        <v>387</v>
      </c>
      <c r="C61" s="74" t="s">
        <v>84</v>
      </c>
      <c r="D61" s="74" t="s">
        <v>304</v>
      </c>
      <c r="E61" s="73">
        <v>0.21</v>
      </c>
      <c r="F61" s="73">
        <v>1977</v>
      </c>
    </row>
    <row r="62" spans="1:6" x14ac:dyDescent="0.25">
      <c r="A62" s="73">
        <v>59</v>
      </c>
      <c r="B62" s="74" t="s">
        <v>388</v>
      </c>
      <c r="C62" s="74" t="s">
        <v>84</v>
      </c>
      <c r="D62" s="74" t="s">
        <v>304</v>
      </c>
      <c r="E62" s="73">
        <v>7.36</v>
      </c>
      <c r="F62" s="73">
        <v>1977</v>
      </c>
    </row>
    <row r="63" spans="1:6" x14ac:dyDescent="0.25">
      <c r="A63" s="73">
        <v>60</v>
      </c>
      <c r="B63" s="74" t="s">
        <v>389</v>
      </c>
      <c r="C63" s="74" t="s">
        <v>84</v>
      </c>
      <c r="D63" s="74" t="s">
        <v>304</v>
      </c>
      <c r="E63" s="73">
        <v>0.34</v>
      </c>
      <c r="F63" s="73">
        <v>1977</v>
      </c>
    </row>
    <row r="64" spans="1:6" x14ac:dyDescent="0.25">
      <c r="A64" s="73">
        <v>61</v>
      </c>
      <c r="B64" s="74" t="s">
        <v>390</v>
      </c>
      <c r="C64" s="74" t="s">
        <v>84</v>
      </c>
      <c r="D64" s="74" t="s">
        <v>304</v>
      </c>
      <c r="E64" s="73">
        <v>0.62</v>
      </c>
      <c r="F64" s="73">
        <v>1977</v>
      </c>
    </row>
    <row r="65" spans="1:6" x14ac:dyDescent="0.25">
      <c r="A65" s="73">
        <v>62</v>
      </c>
      <c r="B65" s="74" t="s">
        <v>391</v>
      </c>
      <c r="C65" s="74" t="s">
        <v>84</v>
      </c>
      <c r="D65" s="74" t="s">
        <v>304</v>
      </c>
      <c r="E65" s="73">
        <v>0.13</v>
      </c>
      <c r="F65" s="73">
        <v>1977</v>
      </c>
    </row>
    <row r="66" spans="1:6" x14ac:dyDescent="0.25">
      <c r="A66" s="73">
        <v>63</v>
      </c>
      <c r="B66" s="74" t="s">
        <v>392</v>
      </c>
      <c r="C66" s="74" t="s">
        <v>84</v>
      </c>
      <c r="D66" s="74" t="s">
        <v>304</v>
      </c>
      <c r="E66" s="73">
        <v>0.62</v>
      </c>
      <c r="F66" s="73">
        <v>1977</v>
      </c>
    </row>
    <row r="67" spans="1:6" x14ac:dyDescent="0.25">
      <c r="A67" s="73">
        <v>64</v>
      </c>
      <c r="B67" s="74" t="s">
        <v>393</v>
      </c>
      <c r="C67" s="74" t="s">
        <v>84</v>
      </c>
      <c r="D67" s="74" t="s">
        <v>304</v>
      </c>
      <c r="E67" s="73">
        <v>1.37</v>
      </c>
      <c r="F67" s="73">
        <v>1977</v>
      </c>
    </row>
    <row r="68" spans="1:6" x14ac:dyDescent="0.25">
      <c r="A68" s="73">
        <v>65</v>
      </c>
      <c r="B68" s="74" t="s">
        <v>394</v>
      </c>
      <c r="C68" s="74" t="s">
        <v>84</v>
      </c>
      <c r="D68" s="74" t="s">
        <v>304</v>
      </c>
      <c r="E68" s="73">
        <v>3.07</v>
      </c>
      <c r="F68" s="73">
        <v>1977</v>
      </c>
    </row>
    <row r="69" spans="1:6" x14ac:dyDescent="0.25">
      <c r="A69" s="73">
        <v>66</v>
      </c>
      <c r="B69" s="74" t="s">
        <v>395</v>
      </c>
      <c r="C69" s="74" t="s">
        <v>84</v>
      </c>
      <c r="D69" s="74" t="s">
        <v>304</v>
      </c>
      <c r="E69" s="73">
        <v>0.16</v>
      </c>
      <c r="F69" s="73">
        <v>1977</v>
      </c>
    </row>
    <row r="70" spans="1:6" x14ac:dyDescent="0.25">
      <c r="A70" s="73">
        <v>67</v>
      </c>
      <c r="B70" s="74" t="s">
        <v>396</v>
      </c>
      <c r="C70" s="74" t="s">
        <v>84</v>
      </c>
      <c r="D70" s="74" t="s">
        <v>304</v>
      </c>
      <c r="E70" s="73">
        <v>4.26</v>
      </c>
      <c r="F70" s="73">
        <v>1977</v>
      </c>
    </row>
    <row r="71" spans="1:6" x14ac:dyDescent="0.25">
      <c r="A71" s="73">
        <v>68</v>
      </c>
      <c r="B71" s="74" t="s">
        <v>397</v>
      </c>
      <c r="C71" s="74" t="s">
        <v>84</v>
      </c>
      <c r="D71" s="74" t="s">
        <v>311</v>
      </c>
      <c r="E71" s="73">
        <v>256.14</v>
      </c>
      <c r="F71" s="73">
        <v>1996</v>
      </c>
    </row>
    <row r="72" spans="1:6" x14ac:dyDescent="0.25">
      <c r="A72" s="73">
        <v>69</v>
      </c>
      <c r="B72" s="74" t="s">
        <v>398</v>
      </c>
      <c r="C72" s="74" t="s">
        <v>84</v>
      </c>
      <c r="D72" s="74" t="s">
        <v>304</v>
      </c>
      <c r="E72" s="73">
        <v>1.74</v>
      </c>
      <c r="F72" s="73">
        <v>1977</v>
      </c>
    </row>
    <row r="73" spans="1:6" x14ac:dyDescent="0.25">
      <c r="A73" s="73">
        <v>70</v>
      </c>
      <c r="B73" s="74" t="s">
        <v>399</v>
      </c>
      <c r="C73" s="74" t="s">
        <v>84</v>
      </c>
      <c r="D73" s="74" t="s">
        <v>304</v>
      </c>
      <c r="E73" s="73">
        <v>1.46</v>
      </c>
      <c r="F73" s="73">
        <v>1977</v>
      </c>
    </row>
    <row r="74" spans="1:6" x14ac:dyDescent="0.25">
      <c r="A74" s="73">
        <v>71</v>
      </c>
      <c r="B74" s="74" t="s">
        <v>400</v>
      </c>
      <c r="C74" s="74" t="s">
        <v>84</v>
      </c>
      <c r="D74" s="74" t="s">
        <v>304</v>
      </c>
      <c r="E74" s="73">
        <v>1.01</v>
      </c>
      <c r="F74" s="73">
        <v>1977</v>
      </c>
    </row>
    <row r="75" spans="1:6" x14ac:dyDescent="0.25">
      <c r="A75" s="73">
        <v>72</v>
      </c>
      <c r="B75" s="74" t="s">
        <v>401</v>
      </c>
      <c r="C75" s="74" t="s">
        <v>84</v>
      </c>
      <c r="D75" s="74" t="s">
        <v>304</v>
      </c>
      <c r="E75" s="73">
        <v>0.01</v>
      </c>
      <c r="F75" s="73">
        <v>1977</v>
      </c>
    </row>
    <row r="76" spans="1:6" x14ac:dyDescent="0.25">
      <c r="A76" s="73">
        <v>73</v>
      </c>
      <c r="B76" s="74" t="s">
        <v>402</v>
      </c>
      <c r="C76" s="74" t="s">
        <v>84</v>
      </c>
      <c r="D76" s="74" t="s">
        <v>311</v>
      </c>
      <c r="E76" s="73">
        <v>32.54</v>
      </c>
      <c r="F76" s="73">
        <v>1987</v>
      </c>
    </row>
    <row r="77" spans="1:6" x14ac:dyDescent="0.25">
      <c r="A77" s="73">
        <v>74</v>
      </c>
      <c r="B77" s="74" t="s">
        <v>403</v>
      </c>
      <c r="C77" s="74" t="s">
        <v>84</v>
      </c>
      <c r="D77" s="74" t="s">
        <v>304</v>
      </c>
      <c r="E77" s="73">
        <v>1.58</v>
      </c>
      <c r="F77" s="73">
        <v>1977</v>
      </c>
    </row>
    <row r="78" spans="1:6" x14ac:dyDescent="0.25">
      <c r="A78" s="73">
        <v>75</v>
      </c>
      <c r="B78" s="74" t="s">
        <v>404</v>
      </c>
      <c r="C78" s="74" t="s">
        <v>84</v>
      </c>
      <c r="D78" s="74" t="s">
        <v>304</v>
      </c>
      <c r="E78" s="73">
        <v>0.78</v>
      </c>
      <c r="F78" s="73">
        <v>1977</v>
      </c>
    </row>
    <row r="79" spans="1:6" x14ac:dyDescent="0.25">
      <c r="A79" s="73">
        <v>76</v>
      </c>
      <c r="B79" s="74" t="s">
        <v>405</v>
      </c>
      <c r="C79" s="74" t="s">
        <v>84</v>
      </c>
      <c r="D79" s="74" t="s">
        <v>304</v>
      </c>
      <c r="E79" s="73">
        <v>0.6</v>
      </c>
      <c r="F79" s="73">
        <v>1977</v>
      </c>
    </row>
    <row r="80" spans="1:6" x14ac:dyDescent="0.25">
      <c r="A80" s="73">
        <v>77</v>
      </c>
      <c r="B80" s="74" t="s">
        <v>406</v>
      </c>
      <c r="C80" s="74" t="s">
        <v>84</v>
      </c>
      <c r="D80" s="74" t="s">
        <v>304</v>
      </c>
      <c r="E80" s="73">
        <v>7.85</v>
      </c>
      <c r="F80" s="73">
        <v>1977</v>
      </c>
    </row>
    <row r="81" spans="1:6" x14ac:dyDescent="0.25">
      <c r="A81" s="73">
        <v>78</v>
      </c>
      <c r="B81" s="74" t="s">
        <v>407</v>
      </c>
      <c r="C81" s="74" t="s">
        <v>84</v>
      </c>
      <c r="D81" s="74" t="s">
        <v>304</v>
      </c>
      <c r="E81" s="73">
        <v>1.06</v>
      </c>
      <c r="F81" s="73">
        <v>1977</v>
      </c>
    </row>
    <row r="82" spans="1:6" x14ac:dyDescent="0.25">
      <c r="A82" s="73">
        <v>79</v>
      </c>
      <c r="B82" s="74" t="s">
        <v>408</v>
      </c>
      <c r="C82" s="74" t="s">
        <v>84</v>
      </c>
      <c r="D82" s="74" t="s">
        <v>304</v>
      </c>
      <c r="E82" s="73">
        <v>0.36</v>
      </c>
      <c r="F82" s="73">
        <v>1977</v>
      </c>
    </row>
    <row r="83" spans="1:6" x14ac:dyDescent="0.25">
      <c r="A83" s="73">
        <v>80</v>
      </c>
      <c r="B83" s="74" t="s">
        <v>409</v>
      </c>
      <c r="C83" s="74" t="s">
        <v>84</v>
      </c>
      <c r="D83" s="74" t="s">
        <v>304</v>
      </c>
      <c r="E83" s="73">
        <v>0.73</v>
      </c>
      <c r="F83" s="73">
        <v>1977</v>
      </c>
    </row>
    <row r="84" spans="1:6" x14ac:dyDescent="0.25">
      <c r="A84" s="73">
        <v>81</v>
      </c>
      <c r="B84" s="74" t="s">
        <v>410</v>
      </c>
      <c r="C84" s="74" t="s">
        <v>84</v>
      </c>
      <c r="D84" s="74" t="s">
        <v>304</v>
      </c>
      <c r="E84" s="73">
        <v>0.03</v>
      </c>
      <c r="F84" s="73">
        <v>1977</v>
      </c>
    </row>
    <row r="85" spans="1:6" x14ac:dyDescent="0.25">
      <c r="A85" s="73">
        <v>82</v>
      </c>
      <c r="B85" s="74" t="s">
        <v>411</v>
      </c>
      <c r="C85" s="74" t="s">
        <v>84</v>
      </c>
      <c r="D85" s="74" t="s">
        <v>304</v>
      </c>
      <c r="E85" s="73">
        <v>1.24</v>
      </c>
      <c r="F85" s="73">
        <v>1977</v>
      </c>
    </row>
    <row r="86" spans="1:6" x14ac:dyDescent="0.25">
      <c r="A86" s="73">
        <v>83</v>
      </c>
      <c r="B86" s="74" t="s">
        <v>412</v>
      </c>
      <c r="C86" s="74" t="s">
        <v>84</v>
      </c>
      <c r="D86" s="74" t="s">
        <v>311</v>
      </c>
      <c r="E86" s="73">
        <v>0.03</v>
      </c>
      <c r="F86" s="73">
        <v>1987</v>
      </c>
    </row>
    <row r="87" spans="1:6" x14ac:dyDescent="0.25">
      <c r="A87" s="73">
        <v>84</v>
      </c>
      <c r="B87" s="74" t="s">
        <v>413</v>
      </c>
      <c r="C87" s="74" t="s">
        <v>84</v>
      </c>
      <c r="D87" s="74" t="s">
        <v>304</v>
      </c>
      <c r="E87" s="73">
        <v>1.17</v>
      </c>
      <c r="F87" s="73">
        <v>1977</v>
      </c>
    </row>
    <row r="88" spans="1:6" x14ac:dyDescent="0.25">
      <c r="A88" s="73">
        <v>85</v>
      </c>
      <c r="B88" s="74" t="s">
        <v>414</v>
      </c>
      <c r="C88" s="74" t="s">
        <v>84</v>
      </c>
      <c r="D88" s="74" t="s">
        <v>304</v>
      </c>
      <c r="E88" s="73">
        <v>1.61</v>
      </c>
      <c r="F88" s="73">
        <v>1977</v>
      </c>
    </row>
    <row r="89" spans="1:6" x14ac:dyDescent="0.25">
      <c r="A89" s="73">
        <v>86</v>
      </c>
      <c r="B89" s="74" t="s">
        <v>415</v>
      </c>
      <c r="C89" s="74" t="s">
        <v>84</v>
      </c>
      <c r="D89" s="74" t="s">
        <v>304</v>
      </c>
      <c r="E89" s="73">
        <v>0.42</v>
      </c>
      <c r="F89" s="73">
        <v>1977</v>
      </c>
    </row>
    <row r="90" spans="1:6" x14ac:dyDescent="0.25">
      <c r="A90" s="73">
        <v>87</v>
      </c>
      <c r="B90" s="74" t="s">
        <v>416</v>
      </c>
      <c r="C90" s="74" t="s">
        <v>84</v>
      </c>
      <c r="D90" s="74" t="s">
        <v>304</v>
      </c>
      <c r="E90" s="73">
        <v>11.7</v>
      </c>
      <c r="F90" s="73">
        <v>1977</v>
      </c>
    </row>
    <row r="91" spans="1:6" x14ac:dyDescent="0.25">
      <c r="A91" s="73">
        <v>88</v>
      </c>
      <c r="B91" s="74" t="s">
        <v>417</v>
      </c>
      <c r="C91" s="74" t="s">
        <v>84</v>
      </c>
      <c r="D91" s="74" t="s">
        <v>304</v>
      </c>
      <c r="E91" s="73">
        <v>0.44</v>
      </c>
      <c r="F91" s="73">
        <v>1977</v>
      </c>
    </row>
    <row r="92" spans="1:6" x14ac:dyDescent="0.25">
      <c r="A92" s="73">
        <v>89</v>
      </c>
      <c r="B92" s="74" t="s">
        <v>418</v>
      </c>
      <c r="C92" s="74" t="s">
        <v>84</v>
      </c>
      <c r="D92" s="74" t="s">
        <v>304</v>
      </c>
      <c r="E92" s="73">
        <v>0.31</v>
      </c>
      <c r="F92" s="73">
        <v>1977</v>
      </c>
    </row>
    <row r="93" spans="1:6" x14ac:dyDescent="0.25">
      <c r="A93" s="73">
        <v>90</v>
      </c>
      <c r="B93" s="74" t="s">
        <v>419</v>
      </c>
      <c r="C93" s="74" t="s">
        <v>84</v>
      </c>
      <c r="D93" s="74" t="s">
        <v>304</v>
      </c>
      <c r="E93" s="73">
        <v>4.09</v>
      </c>
      <c r="F93" s="73">
        <v>1977</v>
      </c>
    </row>
    <row r="94" spans="1:6" ht="14.25" customHeight="1" x14ac:dyDescent="0.25">
      <c r="A94" s="73">
        <v>91</v>
      </c>
      <c r="B94" s="74" t="s">
        <v>420</v>
      </c>
      <c r="C94" s="74" t="s">
        <v>84</v>
      </c>
      <c r="D94" s="74" t="s">
        <v>304</v>
      </c>
      <c r="E94" s="73">
        <v>2.29</v>
      </c>
      <c r="F94" s="73">
        <v>1977</v>
      </c>
    </row>
    <row r="95" spans="1:6" ht="18" customHeight="1" x14ac:dyDescent="0.25">
      <c r="A95" s="73">
        <v>92</v>
      </c>
      <c r="B95" s="74" t="s">
        <v>421</v>
      </c>
      <c r="C95" s="74" t="s">
        <v>84</v>
      </c>
      <c r="D95" s="74" t="s">
        <v>304</v>
      </c>
      <c r="E95" s="73">
        <v>1.69</v>
      </c>
      <c r="F95" s="73">
        <v>1977</v>
      </c>
    </row>
    <row r="96" spans="1:6" x14ac:dyDescent="0.25">
      <c r="A96" s="73">
        <v>93</v>
      </c>
      <c r="B96" s="74" t="s">
        <v>422</v>
      </c>
      <c r="C96" s="74" t="s">
        <v>84</v>
      </c>
      <c r="D96" s="74" t="s">
        <v>304</v>
      </c>
      <c r="E96" s="73">
        <v>3.21</v>
      </c>
      <c r="F96" s="73">
        <v>1977</v>
      </c>
    </row>
    <row r="97" spans="1:6" x14ac:dyDescent="0.25">
      <c r="A97" s="73">
        <v>94</v>
      </c>
      <c r="B97" s="74" t="s">
        <v>423</v>
      </c>
      <c r="C97" s="74" t="s">
        <v>84</v>
      </c>
      <c r="D97" s="74" t="s">
        <v>304</v>
      </c>
      <c r="E97" s="73">
        <v>1.04</v>
      </c>
      <c r="F97" s="73">
        <v>1977</v>
      </c>
    </row>
    <row r="98" spans="1:6" x14ac:dyDescent="0.25">
      <c r="A98" s="73">
        <v>95</v>
      </c>
      <c r="B98" s="74" t="s">
        <v>424</v>
      </c>
      <c r="C98" s="74" t="s">
        <v>84</v>
      </c>
      <c r="D98" s="74" t="s">
        <v>304</v>
      </c>
      <c r="E98" s="73">
        <v>36.43</v>
      </c>
      <c r="F98" s="73">
        <v>1977</v>
      </c>
    </row>
    <row r="99" spans="1:6" x14ac:dyDescent="0.25">
      <c r="A99" s="73">
        <v>96</v>
      </c>
      <c r="B99" s="74" t="s">
        <v>425</v>
      </c>
      <c r="C99" s="74" t="s">
        <v>84</v>
      </c>
      <c r="D99" s="74" t="s">
        <v>304</v>
      </c>
      <c r="E99" s="73">
        <v>0.03</v>
      </c>
      <c r="F99" s="73">
        <v>1977</v>
      </c>
    </row>
    <row r="100" spans="1:6" x14ac:dyDescent="0.25">
      <c r="A100" s="73">
        <v>97</v>
      </c>
      <c r="B100" s="74" t="s">
        <v>426</v>
      </c>
      <c r="C100" s="74" t="s">
        <v>84</v>
      </c>
      <c r="D100" s="74" t="s">
        <v>304</v>
      </c>
      <c r="E100" s="73">
        <v>0.96</v>
      </c>
      <c r="F100" s="73">
        <v>1977</v>
      </c>
    </row>
    <row r="101" spans="1:6" x14ac:dyDescent="0.25">
      <c r="A101" s="73">
        <v>98</v>
      </c>
      <c r="B101" s="74" t="s">
        <v>427</v>
      </c>
      <c r="C101" s="74" t="s">
        <v>84</v>
      </c>
      <c r="D101" s="74" t="s">
        <v>304</v>
      </c>
      <c r="E101" s="73">
        <v>0.28999999999999998</v>
      </c>
      <c r="F101" s="73">
        <v>1977</v>
      </c>
    </row>
    <row r="102" spans="1:6" x14ac:dyDescent="0.25">
      <c r="A102" s="73">
        <v>99</v>
      </c>
      <c r="B102" s="74" t="s">
        <v>428</v>
      </c>
      <c r="C102" s="74" t="s">
        <v>84</v>
      </c>
      <c r="D102" s="74" t="s">
        <v>304</v>
      </c>
      <c r="E102" s="73">
        <v>0.39</v>
      </c>
      <c r="F102" s="73">
        <v>1977</v>
      </c>
    </row>
    <row r="103" spans="1:6" x14ac:dyDescent="0.25">
      <c r="A103" s="73">
        <v>100</v>
      </c>
      <c r="B103" s="74" t="s">
        <v>429</v>
      </c>
      <c r="C103" s="74" t="s">
        <v>84</v>
      </c>
      <c r="D103" s="74" t="s">
        <v>304</v>
      </c>
      <c r="E103" s="73">
        <v>0.56999999999999995</v>
      </c>
      <c r="F103" s="73">
        <v>1987</v>
      </c>
    </row>
    <row r="104" spans="1:6" x14ac:dyDescent="0.25">
      <c r="A104" s="73">
        <v>101</v>
      </c>
      <c r="B104" s="74" t="s">
        <v>430</v>
      </c>
      <c r="C104" s="74" t="s">
        <v>84</v>
      </c>
      <c r="D104" s="74" t="s">
        <v>304</v>
      </c>
      <c r="E104" s="73">
        <v>6.4</v>
      </c>
      <c r="F104" s="73">
        <v>1977</v>
      </c>
    </row>
    <row r="105" spans="1:6" x14ac:dyDescent="0.25">
      <c r="A105" s="73">
        <v>102</v>
      </c>
      <c r="B105" s="74" t="s">
        <v>431</v>
      </c>
      <c r="C105" s="74" t="s">
        <v>84</v>
      </c>
      <c r="D105" s="74" t="s">
        <v>304</v>
      </c>
      <c r="E105" s="73">
        <v>0.11</v>
      </c>
      <c r="F105" s="73">
        <v>1977</v>
      </c>
    </row>
    <row r="106" spans="1:6" x14ac:dyDescent="0.25">
      <c r="A106" s="73">
        <v>103</v>
      </c>
      <c r="B106" s="74" t="s">
        <v>432</v>
      </c>
      <c r="C106" s="74" t="s">
        <v>84</v>
      </c>
      <c r="D106" s="74" t="s">
        <v>304</v>
      </c>
      <c r="E106" s="73">
        <v>0.47</v>
      </c>
      <c r="F106" s="73">
        <v>1977</v>
      </c>
    </row>
    <row r="107" spans="1:6" x14ac:dyDescent="0.25">
      <c r="A107" s="73">
        <v>104</v>
      </c>
      <c r="B107" s="74" t="s">
        <v>433</v>
      </c>
      <c r="C107" s="74" t="s">
        <v>84</v>
      </c>
      <c r="D107" s="74" t="s">
        <v>304</v>
      </c>
      <c r="E107" s="73">
        <v>11.44</v>
      </c>
      <c r="F107" s="73">
        <v>1997</v>
      </c>
    </row>
    <row r="108" spans="1:6" x14ac:dyDescent="0.25">
      <c r="A108" s="73">
        <v>105</v>
      </c>
      <c r="B108" s="74" t="s">
        <v>434</v>
      </c>
      <c r="C108" s="74" t="s">
        <v>84</v>
      </c>
      <c r="D108" s="74" t="s">
        <v>304</v>
      </c>
      <c r="E108" s="73">
        <v>5.82</v>
      </c>
      <c r="F108" s="73">
        <v>1997</v>
      </c>
    </row>
    <row r="109" spans="1:6" x14ac:dyDescent="0.25">
      <c r="A109" s="73">
        <v>106</v>
      </c>
      <c r="B109" s="74" t="s">
        <v>435</v>
      </c>
      <c r="C109" s="74" t="s">
        <v>31</v>
      </c>
      <c r="D109" s="74" t="s">
        <v>304</v>
      </c>
      <c r="E109" s="73">
        <v>0.01</v>
      </c>
      <c r="F109" s="73">
        <v>2002</v>
      </c>
    </row>
    <row r="110" spans="1:6" ht="48" customHeight="1" x14ac:dyDescent="0.25">
      <c r="A110" s="438" t="s">
        <v>467</v>
      </c>
      <c r="B110" s="438"/>
      <c r="C110" s="438"/>
      <c r="D110" s="438"/>
      <c r="E110" s="438"/>
      <c r="F110" s="438"/>
    </row>
    <row r="113" spans="1:1" x14ac:dyDescent="0.25">
      <c r="A113" s="64" t="s">
        <v>469</v>
      </c>
    </row>
  </sheetData>
  <mergeCells count="3">
    <mergeCell ref="A2:F2"/>
    <mergeCell ref="A1:F1"/>
    <mergeCell ref="A110:F110"/>
  </mergeCells>
  <pageMargins left="0.70866141732283472" right="0.70866141732283472" top="0.55118110236220474" bottom="0.31496062992125984" header="0.31496062992125984" footer="0.31496062992125984"/>
  <pageSetup scale="84" orientation="portrait" r:id="rId1"/>
  <rowBreaks count="1" manualBreakCount="1">
    <brk id="5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view="pageBreakPreview" topLeftCell="B115" zoomScaleNormal="90" zoomScaleSheetLayoutView="100" workbookViewId="0">
      <selection activeCell="J122" sqref="J122:J124"/>
    </sheetView>
  </sheetViews>
  <sheetFormatPr defaultRowHeight="12.75" x14ac:dyDescent="0.25"/>
  <cols>
    <col min="1" max="1" width="6.42578125" style="115" customWidth="1"/>
    <col min="2" max="2" width="27" style="114" customWidth="1"/>
    <col min="3" max="3" width="9" style="115" customWidth="1"/>
    <col min="4" max="4" width="36.5703125" style="116" customWidth="1"/>
    <col min="5" max="5" width="22.140625" style="115" customWidth="1"/>
    <col min="6" max="6" width="23.140625" style="115" customWidth="1"/>
    <col min="7" max="7" width="18.140625" style="115" customWidth="1"/>
    <col min="8" max="8" width="14.140625" style="114" customWidth="1"/>
    <col min="9" max="9" width="12.42578125" style="114" bestFit="1" customWidth="1"/>
    <col min="10" max="256" width="9.140625" style="114"/>
    <col min="257" max="257" width="4.7109375" style="114" customWidth="1"/>
    <col min="258" max="258" width="21.42578125" style="114" customWidth="1"/>
    <col min="259" max="259" width="4.85546875" style="114" customWidth="1"/>
    <col min="260" max="261" width="22.140625" style="114" customWidth="1"/>
    <col min="262" max="262" width="17.85546875" style="114" customWidth="1"/>
    <col min="263" max="264" width="14.140625" style="114" customWidth="1"/>
    <col min="265" max="265" width="12.42578125" style="114" bestFit="1" customWidth="1"/>
    <col min="266" max="512" width="9.140625" style="114"/>
    <col min="513" max="513" width="4.7109375" style="114" customWidth="1"/>
    <col min="514" max="514" width="21.42578125" style="114" customWidth="1"/>
    <col min="515" max="515" width="4.85546875" style="114" customWidth="1"/>
    <col min="516" max="517" width="22.140625" style="114" customWidth="1"/>
    <col min="518" max="518" width="17.85546875" style="114" customWidth="1"/>
    <col min="519" max="520" width="14.140625" style="114" customWidth="1"/>
    <col min="521" max="521" width="12.42578125" style="114" bestFit="1" customWidth="1"/>
    <col min="522" max="768" width="9.140625" style="114"/>
    <col min="769" max="769" width="4.7109375" style="114" customWidth="1"/>
    <col min="770" max="770" width="21.42578125" style="114" customWidth="1"/>
    <col min="771" max="771" width="4.85546875" style="114" customWidth="1"/>
    <col min="772" max="773" width="22.140625" style="114" customWidth="1"/>
    <col min="774" max="774" width="17.85546875" style="114" customWidth="1"/>
    <col min="775" max="776" width="14.140625" style="114" customWidth="1"/>
    <col min="777" max="777" width="12.42578125" style="114" bestFit="1" customWidth="1"/>
    <col min="778" max="1024" width="9.140625" style="114"/>
    <col min="1025" max="1025" width="4.7109375" style="114" customWidth="1"/>
    <col min="1026" max="1026" width="21.42578125" style="114" customWidth="1"/>
    <col min="1027" max="1027" width="4.85546875" style="114" customWidth="1"/>
    <col min="1028" max="1029" width="22.140625" style="114" customWidth="1"/>
    <col min="1030" max="1030" width="17.85546875" style="114" customWidth="1"/>
    <col min="1031" max="1032" width="14.140625" style="114" customWidth="1"/>
    <col min="1033" max="1033" width="12.42578125" style="114" bestFit="1" customWidth="1"/>
    <col min="1034" max="1280" width="9.140625" style="114"/>
    <col min="1281" max="1281" width="4.7109375" style="114" customWidth="1"/>
    <col min="1282" max="1282" width="21.42578125" style="114" customWidth="1"/>
    <col min="1283" max="1283" width="4.85546875" style="114" customWidth="1"/>
    <col min="1284" max="1285" width="22.140625" style="114" customWidth="1"/>
    <col min="1286" max="1286" width="17.85546875" style="114" customWidth="1"/>
    <col min="1287" max="1288" width="14.140625" style="114" customWidth="1"/>
    <col min="1289" max="1289" width="12.42578125" style="114" bestFit="1" customWidth="1"/>
    <col min="1290" max="1536" width="9.140625" style="114"/>
    <col min="1537" max="1537" width="4.7109375" style="114" customWidth="1"/>
    <col min="1538" max="1538" width="21.42578125" style="114" customWidth="1"/>
    <col min="1539" max="1539" width="4.85546875" style="114" customWidth="1"/>
    <col min="1540" max="1541" width="22.140625" style="114" customWidth="1"/>
    <col min="1542" max="1542" width="17.85546875" style="114" customWidth="1"/>
    <col min="1543" max="1544" width="14.140625" style="114" customWidth="1"/>
    <col min="1545" max="1545" width="12.42578125" style="114" bestFit="1" customWidth="1"/>
    <col min="1546" max="1792" width="9.140625" style="114"/>
    <col min="1793" max="1793" width="4.7109375" style="114" customWidth="1"/>
    <col min="1794" max="1794" width="21.42578125" style="114" customWidth="1"/>
    <col min="1795" max="1795" width="4.85546875" style="114" customWidth="1"/>
    <col min="1796" max="1797" width="22.140625" style="114" customWidth="1"/>
    <col min="1798" max="1798" width="17.85546875" style="114" customWidth="1"/>
    <col min="1799" max="1800" width="14.140625" style="114" customWidth="1"/>
    <col min="1801" max="1801" width="12.42578125" style="114" bestFit="1" customWidth="1"/>
    <col min="1802" max="2048" width="9.140625" style="114"/>
    <col min="2049" max="2049" width="4.7109375" style="114" customWidth="1"/>
    <col min="2050" max="2050" width="21.42578125" style="114" customWidth="1"/>
    <col min="2051" max="2051" width="4.85546875" style="114" customWidth="1"/>
    <col min="2052" max="2053" width="22.140625" style="114" customWidth="1"/>
    <col min="2054" max="2054" width="17.85546875" style="114" customWidth="1"/>
    <col min="2055" max="2056" width="14.140625" style="114" customWidth="1"/>
    <col min="2057" max="2057" width="12.42578125" style="114" bestFit="1" customWidth="1"/>
    <col min="2058" max="2304" width="9.140625" style="114"/>
    <col min="2305" max="2305" width="4.7109375" style="114" customWidth="1"/>
    <col min="2306" max="2306" width="21.42578125" style="114" customWidth="1"/>
    <col min="2307" max="2307" width="4.85546875" style="114" customWidth="1"/>
    <col min="2308" max="2309" width="22.140625" style="114" customWidth="1"/>
    <col min="2310" max="2310" width="17.85546875" style="114" customWidth="1"/>
    <col min="2311" max="2312" width="14.140625" style="114" customWidth="1"/>
    <col min="2313" max="2313" width="12.42578125" style="114" bestFit="1" customWidth="1"/>
    <col min="2314" max="2560" width="9.140625" style="114"/>
    <col min="2561" max="2561" width="4.7109375" style="114" customWidth="1"/>
    <col min="2562" max="2562" width="21.42578125" style="114" customWidth="1"/>
    <col min="2563" max="2563" width="4.85546875" style="114" customWidth="1"/>
    <col min="2564" max="2565" width="22.140625" style="114" customWidth="1"/>
    <col min="2566" max="2566" width="17.85546875" style="114" customWidth="1"/>
    <col min="2567" max="2568" width="14.140625" style="114" customWidth="1"/>
    <col min="2569" max="2569" width="12.42578125" style="114" bestFit="1" customWidth="1"/>
    <col min="2570" max="2816" width="9.140625" style="114"/>
    <col min="2817" max="2817" width="4.7109375" style="114" customWidth="1"/>
    <col min="2818" max="2818" width="21.42578125" style="114" customWidth="1"/>
    <col min="2819" max="2819" width="4.85546875" style="114" customWidth="1"/>
    <col min="2820" max="2821" width="22.140625" style="114" customWidth="1"/>
    <col min="2822" max="2822" width="17.85546875" style="114" customWidth="1"/>
    <col min="2823" max="2824" width="14.140625" style="114" customWidth="1"/>
    <col min="2825" max="2825" width="12.42578125" style="114" bestFit="1" customWidth="1"/>
    <col min="2826" max="3072" width="9.140625" style="114"/>
    <col min="3073" max="3073" width="4.7109375" style="114" customWidth="1"/>
    <col min="3074" max="3074" width="21.42578125" style="114" customWidth="1"/>
    <col min="3075" max="3075" width="4.85546875" style="114" customWidth="1"/>
    <col min="3076" max="3077" width="22.140625" style="114" customWidth="1"/>
    <col min="3078" max="3078" width="17.85546875" style="114" customWidth="1"/>
    <col min="3079" max="3080" width="14.140625" style="114" customWidth="1"/>
    <col min="3081" max="3081" width="12.42578125" style="114" bestFit="1" customWidth="1"/>
    <col min="3082" max="3328" width="9.140625" style="114"/>
    <col min="3329" max="3329" width="4.7109375" style="114" customWidth="1"/>
    <col min="3330" max="3330" width="21.42578125" style="114" customWidth="1"/>
    <col min="3331" max="3331" width="4.85546875" style="114" customWidth="1"/>
    <col min="3332" max="3333" width="22.140625" style="114" customWidth="1"/>
    <col min="3334" max="3334" width="17.85546875" style="114" customWidth="1"/>
    <col min="3335" max="3336" width="14.140625" style="114" customWidth="1"/>
    <col min="3337" max="3337" width="12.42578125" style="114" bestFit="1" customWidth="1"/>
    <col min="3338" max="3584" width="9.140625" style="114"/>
    <col min="3585" max="3585" width="4.7109375" style="114" customWidth="1"/>
    <col min="3586" max="3586" width="21.42578125" style="114" customWidth="1"/>
    <col min="3587" max="3587" width="4.85546875" style="114" customWidth="1"/>
    <col min="3588" max="3589" width="22.140625" style="114" customWidth="1"/>
    <col min="3590" max="3590" width="17.85546875" style="114" customWidth="1"/>
    <col min="3591" max="3592" width="14.140625" style="114" customWidth="1"/>
    <col min="3593" max="3593" width="12.42578125" style="114" bestFit="1" customWidth="1"/>
    <col min="3594" max="3840" width="9.140625" style="114"/>
    <col min="3841" max="3841" width="4.7109375" style="114" customWidth="1"/>
    <col min="3842" max="3842" width="21.42578125" style="114" customWidth="1"/>
    <col min="3843" max="3843" width="4.85546875" style="114" customWidth="1"/>
    <col min="3844" max="3845" width="22.140625" style="114" customWidth="1"/>
    <col min="3846" max="3846" width="17.85546875" style="114" customWidth="1"/>
    <col min="3847" max="3848" width="14.140625" style="114" customWidth="1"/>
    <col min="3849" max="3849" width="12.42578125" style="114" bestFit="1" customWidth="1"/>
    <col min="3850" max="4096" width="9.140625" style="114"/>
    <col min="4097" max="4097" width="4.7109375" style="114" customWidth="1"/>
    <col min="4098" max="4098" width="21.42578125" style="114" customWidth="1"/>
    <col min="4099" max="4099" width="4.85546875" style="114" customWidth="1"/>
    <col min="4100" max="4101" width="22.140625" style="114" customWidth="1"/>
    <col min="4102" max="4102" width="17.85546875" style="114" customWidth="1"/>
    <col min="4103" max="4104" width="14.140625" style="114" customWidth="1"/>
    <col min="4105" max="4105" width="12.42578125" style="114" bestFit="1" customWidth="1"/>
    <col min="4106" max="4352" width="9.140625" style="114"/>
    <col min="4353" max="4353" width="4.7109375" style="114" customWidth="1"/>
    <col min="4354" max="4354" width="21.42578125" style="114" customWidth="1"/>
    <col min="4355" max="4355" width="4.85546875" style="114" customWidth="1"/>
    <col min="4356" max="4357" width="22.140625" style="114" customWidth="1"/>
    <col min="4358" max="4358" width="17.85546875" style="114" customWidth="1"/>
    <col min="4359" max="4360" width="14.140625" style="114" customWidth="1"/>
    <col min="4361" max="4361" width="12.42578125" style="114" bestFit="1" customWidth="1"/>
    <col min="4362" max="4608" width="9.140625" style="114"/>
    <col min="4609" max="4609" width="4.7109375" style="114" customWidth="1"/>
    <col min="4610" max="4610" width="21.42578125" style="114" customWidth="1"/>
    <col min="4611" max="4611" width="4.85546875" style="114" customWidth="1"/>
    <col min="4612" max="4613" width="22.140625" style="114" customWidth="1"/>
    <col min="4614" max="4614" width="17.85546875" style="114" customWidth="1"/>
    <col min="4615" max="4616" width="14.140625" style="114" customWidth="1"/>
    <col min="4617" max="4617" width="12.42578125" style="114" bestFit="1" customWidth="1"/>
    <col min="4618" max="4864" width="9.140625" style="114"/>
    <col min="4865" max="4865" width="4.7109375" style="114" customWidth="1"/>
    <col min="4866" max="4866" width="21.42578125" style="114" customWidth="1"/>
    <col min="4867" max="4867" width="4.85546875" style="114" customWidth="1"/>
    <col min="4868" max="4869" width="22.140625" style="114" customWidth="1"/>
    <col min="4870" max="4870" width="17.85546875" style="114" customWidth="1"/>
    <col min="4871" max="4872" width="14.140625" style="114" customWidth="1"/>
    <col min="4873" max="4873" width="12.42578125" style="114" bestFit="1" customWidth="1"/>
    <col min="4874" max="5120" width="9.140625" style="114"/>
    <col min="5121" max="5121" width="4.7109375" style="114" customWidth="1"/>
    <col min="5122" max="5122" width="21.42578125" style="114" customWidth="1"/>
    <col min="5123" max="5123" width="4.85546875" style="114" customWidth="1"/>
    <col min="5124" max="5125" width="22.140625" style="114" customWidth="1"/>
    <col min="5126" max="5126" width="17.85546875" style="114" customWidth="1"/>
    <col min="5127" max="5128" width="14.140625" style="114" customWidth="1"/>
    <col min="5129" max="5129" width="12.42578125" style="114" bestFit="1" customWidth="1"/>
    <col min="5130" max="5376" width="9.140625" style="114"/>
    <col min="5377" max="5377" width="4.7109375" style="114" customWidth="1"/>
    <col min="5378" max="5378" width="21.42578125" style="114" customWidth="1"/>
    <col min="5379" max="5379" width="4.85546875" style="114" customWidth="1"/>
    <col min="5380" max="5381" width="22.140625" style="114" customWidth="1"/>
    <col min="5382" max="5382" width="17.85546875" style="114" customWidth="1"/>
    <col min="5383" max="5384" width="14.140625" style="114" customWidth="1"/>
    <col min="5385" max="5385" width="12.42578125" style="114" bestFit="1" customWidth="1"/>
    <col min="5386" max="5632" width="9.140625" style="114"/>
    <col min="5633" max="5633" width="4.7109375" style="114" customWidth="1"/>
    <col min="5634" max="5634" width="21.42578125" style="114" customWidth="1"/>
    <col min="5635" max="5635" width="4.85546875" style="114" customWidth="1"/>
    <col min="5636" max="5637" width="22.140625" style="114" customWidth="1"/>
    <col min="5638" max="5638" width="17.85546875" style="114" customWidth="1"/>
    <col min="5639" max="5640" width="14.140625" style="114" customWidth="1"/>
    <col min="5641" max="5641" width="12.42578125" style="114" bestFit="1" customWidth="1"/>
    <col min="5642" max="5888" width="9.140625" style="114"/>
    <col min="5889" max="5889" width="4.7109375" style="114" customWidth="1"/>
    <col min="5890" max="5890" width="21.42578125" style="114" customWidth="1"/>
    <col min="5891" max="5891" width="4.85546875" style="114" customWidth="1"/>
    <col min="5892" max="5893" width="22.140625" style="114" customWidth="1"/>
    <col min="5894" max="5894" width="17.85546875" style="114" customWidth="1"/>
    <col min="5895" max="5896" width="14.140625" style="114" customWidth="1"/>
    <col min="5897" max="5897" width="12.42578125" style="114" bestFit="1" customWidth="1"/>
    <col min="5898" max="6144" width="9.140625" style="114"/>
    <col min="6145" max="6145" width="4.7109375" style="114" customWidth="1"/>
    <col min="6146" max="6146" width="21.42578125" style="114" customWidth="1"/>
    <col min="6147" max="6147" width="4.85546875" style="114" customWidth="1"/>
    <col min="6148" max="6149" width="22.140625" style="114" customWidth="1"/>
    <col min="6150" max="6150" width="17.85546875" style="114" customWidth="1"/>
    <col min="6151" max="6152" width="14.140625" style="114" customWidth="1"/>
    <col min="6153" max="6153" width="12.42578125" style="114" bestFit="1" customWidth="1"/>
    <col min="6154" max="6400" width="9.140625" style="114"/>
    <col min="6401" max="6401" width="4.7109375" style="114" customWidth="1"/>
    <col min="6402" max="6402" width="21.42578125" style="114" customWidth="1"/>
    <col min="6403" max="6403" width="4.85546875" style="114" customWidth="1"/>
    <col min="6404" max="6405" width="22.140625" style="114" customWidth="1"/>
    <col min="6406" max="6406" width="17.85546875" style="114" customWidth="1"/>
    <col min="6407" max="6408" width="14.140625" style="114" customWidth="1"/>
    <col min="6409" max="6409" width="12.42578125" style="114" bestFit="1" customWidth="1"/>
    <col min="6410" max="6656" width="9.140625" style="114"/>
    <col min="6657" max="6657" width="4.7109375" style="114" customWidth="1"/>
    <col min="6658" max="6658" width="21.42578125" style="114" customWidth="1"/>
    <col min="6659" max="6659" width="4.85546875" style="114" customWidth="1"/>
    <col min="6660" max="6661" width="22.140625" style="114" customWidth="1"/>
    <col min="6662" max="6662" width="17.85546875" style="114" customWidth="1"/>
    <col min="6663" max="6664" width="14.140625" style="114" customWidth="1"/>
    <col min="6665" max="6665" width="12.42578125" style="114" bestFit="1" customWidth="1"/>
    <col min="6666" max="6912" width="9.140625" style="114"/>
    <col min="6913" max="6913" width="4.7109375" style="114" customWidth="1"/>
    <col min="6914" max="6914" width="21.42578125" style="114" customWidth="1"/>
    <col min="6915" max="6915" width="4.85546875" style="114" customWidth="1"/>
    <col min="6916" max="6917" width="22.140625" style="114" customWidth="1"/>
    <col min="6918" max="6918" width="17.85546875" style="114" customWidth="1"/>
    <col min="6919" max="6920" width="14.140625" style="114" customWidth="1"/>
    <col min="6921" max="6921" width="12.42578125" style="114" bestFit="1" customWidth="1"/>
    <col min="6922" max="7168" width="9.140625" style="114"/>
    <col min="7169" max="7169" width="4.7109375" style="114" customWidth="1"/>
    <col min="7170" max="7170" width="21.42578125" style="114" customWidth="1"/>
    <col min="7171" max="7171" width="4.85546875" style="114" customWidth="1"/>
    <col min="7172" max="7173" width="22.140625" style="114" customWidth="1"/>
    <col min="7174" max="7174" width="17.85546875" style="114" customWidth="1"/>
    <col min="7175" max="7176" width="14.140625" style="114" customWidth="1"/>
    <col min="7177" max="7177" width="12.42578125" style="114" bestFit="1" customWidth="1"/>
    <col min="7178" max="7424" width="9.140625" style="114"/>
    <col min="7425" max="7425" width="4.7109375" style="114" customWidth="1"/>
    <col min="7426" max="7426" width="21.42578125" style="114" customWidth="1"/>
    <col min="7427" max="7427" width="4.85546875" style="114" customWidth="1"/>
    <col min="7428" max="7429" width="22.140625" style="114" customWidth="1"/>
    <col min="7430" max="7430" width="17.85546875" style="114" customWidth="1"/>
    <col min="7431" max="7432" width="14.140625" style="114" customWidth="1"/>
    <col min="7433" max="7433" width="12.42578125" style="114" bestFit="1" customWidth="1"/>
    <col min="7434" max="7680" width="9.140625" style="114"/>
    <col min="7681" max="7681" width="4.7109375" style="114" customWidth="1"/>
    <col min="7682" max="7682" width="21.42578125" style="114" customWidth="1"/>
    <col min="7683" max="7683" width="4.85546875" style="114" customWidth="1"/>
    <col min="7684" max="7685" width="22.140625" style="114" customWidth="1"/>
    <col min="7686" max="7686" width="17.85546875" style="114" customWidth="1"/>
    <col min="7687" max="7688" width="14.140625" style="114" customWidth="1"/>
    <col min="7689" max="7689" width="12.42578125" style="114" bestFit="1" customWidth="1"/>
    <col min="7690" max="7936" width="9.140625" style="114"/>
    <col min="7937" max="7937" width="4.7109375" style="114" customWidth="1"/>
    <col min="7938" max="7938" width="21.42578125" style="114" customWidth="1"/>
    <col min="7939" max="7939" width="4.85546875" style="114" customWidth="1"/>
    <col min="7940" max="7941" width="22.140625" style="114" customWidth="1"/>
    <col min="7942" max="7942" width="17.85546875" style="114" customWidth="1"/>
    <col min="7943" max="7944" width="14.140625" style="114" customWidth="1"/>
    <col min="7945" max="7945" width="12.42578125" style="114" bestFit="1" customWidth="1"/>
    <col min="7946" max="8192" width="9.140625" style="114"/>
    <col min="8193" max="8193" width="4.7109375" style="114" customWidth="1"/>
    <col min="8194" max="8194" width="21.42578125" style="114" customWidth="1"/>
    <col min="8195" max="8195" width="4.85546875" style="114" customWidth="1"/>
    <col min="8196" max="8197" width="22.140625" style="114" customWidth="1"/>
    <col min="8198" max="8198" width="17.85546875" style="114" customWidth="1"/>
    <col min="8199" max="8200" width="14.140625" style="114" customWidth="1"/>
    <col min="8201" max="8201" width="12.42578125" style="114" bestFit="1" customWidth="1"/>
    <col min="8202" max="8448" width="9.140625" style="114"/>
    <col min="8449" max="8449" width="4.7109375" style="114" customWidth="1"/>
    <col min="8450" max="8450" width="21.42578125" style="114" customWidth="1"/>
    <col min="8451" max="8451" width="4.85546875" style="114" customWidth="1"/>
    <col min="8452" max="8453" width="22.140625" style="114" customWidth="1"/>
    <col min="8454" max="8454" width="17.85546875" style="114" customWidth="1"/>
    <col min="8455" max="8456" width="14.140625" style="114" customWidth="1"/>
    <col min="8457" max="8457" width="12.42578125" style="114" bestFit="1" customWidth="1"/>
    <col min="8458" max="8704" width="9.140625" style="114"/>
    <col min="8705" max="8705" width="4.7109375" style="114" customWidth="1"/>
    <col min="8706" max="8706" width="21.42578125" style="114" customWidth="1"/>
    <col min="8707" max="8707" width="4.85546875" style="114" customWidth="1"/>
    <col min="8708" max="8709" width="22.140625" style="114" customWidth="1"/>
    <col min="8710" max="8710" width="17.85546875" style="114" customWidth="1"/>
    <col min="8711" max="8712" width="14.140625" style="114" customWidth="1"/>
    <col min="8713" max="8713" width="12.42578125" style="114" bestFit="1" customWidth="1"/>
    <col min="8714" max="8960" width="9.140625" style="114"/>
    <col min="8961" max="8961" width="4.7109375" style="114" customWidth="1"/>
    <col min="8962" max="8962" width="21.42578125" style="114" customWidth="1"/>
    <col min="8963" max="8963" width="4.85546875" style="114" customWidth="1"/>
    <col min="8964" max="8965" width="22.140625" style="114" customWidth="1"/>
    <col min="8966" max="8966" width="17.85546875" style="114" customWidth="1"/>
    <col min="8967" max="8968" width="14.140625" style="114" customWidth="1"/>
    <col min="8969" max="8969" width="12.42578125" style="114" bestFit="1" customWidth="1"/>
    <col min="8970" max="9216" width="9.140625" style="114"/>
    <col min="9217" max="9217" width="4.7109375" style="114" customWidth="1"/>
    <col min="9218" max="9218" width="21.42578125" style="114" customWidth="1"/>
    <col min="9219" max="9219" width="4.85546875" style="114" customWidth="1"/>
    <col min="9220" max="9221" width="22.140625" style="114" customWidth="1"/>
    <col min="9222" max="9222" width="17.85546875" style="114" customWidth="1"/>
    <col min="9223" max="9224" width="14.140625" style="114" customWidth="1"/>
    <col min="9225" max="9225" width="12.42578125" style="114" bestFit="1" customWidth="1"/>
    <col min="9226" max="9472" width="9.140625" style="114"/>
    <col min="9473" max="9473" width="4.7109375" style="114" customWidth="1"/>
    <col min="9474" max="9474" width="21.42578125" style="114" customWidth="1"/>
    <col min="9475" max="9475" width="4.85546875" style="114" customWidth="1"/>
    <col min="9476" max="9477" width="22.140625" style="114" customWidth="1"/>
    <col min="9478" max="9478" width="17.85546875" style="114" customWidth="1"/>
    <col min="9479" max="9480" width="14.140625" style="114" customWidth="1"/>
    <col min="9481" max="9481" width="12.42578125" style="114" bestFit="1" customWidth="1"/>
    <col min="9482" max="9728" width="9.140625" style="114"/>
    <col min="9729" max="9729" width="4.7109375" style="114" customWidth="1"/>
    <col min="9730" max="9730" width="21.42578125" style="114" customWidth="1"/>
    <col min="9731" max="9731" width="4.85546875" style="114" customWidth="1"/>
    <col min="9732" max="9733" width="22.140625" style="114" customWidth="1"/>
    <col min="9734" max="9734" width="17.85546875" style="114" customWidth="1"/>
    <col min="9735" max="9736" width="14.140625" style="114" customWidth="1"/>
    <col min="9737" max="9737" width="12.42578125" style="114" bestFit="1" customWidth="1"/>
    <col min="9738" max="9984" width="9.140625" style="114"/>
    <col min="9985" max="9985" width="4.7109375" style="114" customWidth="1"/>
    <col min="9986" max="9986" width="21.42578125" style="114" customWidth="1"/>
    <col min="9987" max="9987" width="4.85546875" style="114" customWidth="1"/>
    <col min="9988" max="9989" width="22.140625" style="114" customWidth="1"/>
    <col min="9990" max="9990" width="17.85546875" style="114" customWidth="1"/>
    <col min="9991" max="9992" width="14.140625" style="114" customWidth="1"/>
    <col min="9993" max="9993" width="12.42578125" style="114" bestFit="1" customWidth="1"/>
    <col min="9994" max="10240" width="9.140625" style="114"/>
    <col min="10241" max="10241" width="4.7109375" style="114" customWidth="1"/>
    <col min="10242" max="10242" width="21.42578125" style="114" customWidth="1"/>
    <col min="10243" max="10243" width="4.85546875" style="114" customWidth="1"/>
    <col min="10244" max="10245" width="22.140625" style="114" customWidth="1"/>
    <col min="10246" max="10246" width="17.85546875" style="114" customWidth="1"/>
    <col min="10247" max="10248" width="14.140625" style="114" customWidth="1"/>
    <col min="10249" max="10249" width="12.42578125" style="114" bestFit="1" customWidth="1"/>
    <col min="10250" max="10496" width="9.140625" style="114"/>
    <col min="10497" max="10497" width="4.7109375" style="114" customWidth="1"/>
    <col min="10498" max="10498" width="21.42578125" style="114" customWidth="1"/>
    <col min="10499" max="10499" width="4.85546875" style="114" customWidth="1"/>
    <col min="10500" max="10501" width="22.140625" style="114" customWidth="1"/>
    <col min="10502" max="10502" width="17.85546875" style="114" customWidth="1"/>
    <col min="10503" max="10504" width="14.140625" style="114" customWidth="1"/>
    <col min="10505" max="10505" width="12.42578125" style="114" bestFit="1" customWidth="1"/>
    <col min="10506" max="10752" width="9.140625" style="114"/>
    <col min="10753" max="10753" width="4.7109375" style="114" customWidth="1"/>
    <col min="10754" max="10754" width="21.42578125" style="114" customWidth="1"/>
    <col min="10755" max="10755" width="4.85546875" style="114" customWidth="1"/>
    <col min="10756" max="10757" width="22.140625" style="114" customWidth="1"/>
    <col min="10758" max="10758" width="17.85546875" style="114" customWidth="1"/>
    <col min="10759" max="10760" width="14.140625" style="114" customWidth="1"/>
    <col min="10761" max="10761" width="12.42578125" style="114" bestFit="1" customWidth="1"/>
    <col min="10762" max="11008" width="9.140625" style="114"/>
    <col min="11009" max="11009" width="4.7109375" style="114" customWidth="1"/>
    <col min="11010" max="11010" width="21.42578125" style="114" customWidth="1"/>
    <col min="11011" max="11011" width="4.85546875" style="114" customWidth="1"/>
    <col min="11012" max="11013" width="22.140625" style="114" customWidth="1"/>
    <col min="11014" max="11014" width="17.85546875" style="114" customWidth="1"/>
    <col min="11015" max="11016" width="14.140625" style="114" customWidth="1"/>
    <col min="11017" max="11017" width="12.42578125" style="114" bestFit="1" customWidth="1"/>
    <col min="11018" max="11264" width="9.140625" style="114"/>
    <col min="11265" max="11265" width="4.7109375" style="114" customWidth="1"/>
    <col min="11266" max="11266" width="21.42578125" style="114" customWidth="1"/>
    <col min="11267" max="11267" width="4.85546875" style="114" customWidth="1"/>
    <col min="11268" max="11269" width="22.140625" style="114" customWidth="1"/>
    <col min="11270" max="11270" width="17.85546875" style="114" customWidth="1"/>
    <col min="11271" max="11272" width="14.140625" style="114" customWidth="1"/>
    <col min="11273" max="11273" width="12.42578125" style="114" bestFit="1" customWidth="1"/>
    <col min="11274" max="11520" width="9.140625" style="114"/>
    <col min="11521" max="11521" width="4.7109375" style="114" customWidth="1"/>
    <col min="11522" max="11522" width="21.42578125" style="114" customWidth="1"/>
    <col min="11523" max="11523" width="4.85546875" style="114" customWidth="1"/>
    <col min="11524" max="11525" width="22.140625" style="114" customWidth="1"/>
    <col min="11526" max="11526" width="17.85546875" style="114" customWidth="1"/>
    <col min="11527" max="11528" width="14.140625" style="114" customWidth="1"/>
    <col min="11529" max="11529" width="12.42578125" style="114" bestFit="1" customWidth="1"/>
    <col min="11530" max="11776" width="9.140625" style="114"/>
    <col min="11777" max="11777" width="4.7109375" style="114" customWidth="1"/>
    <col min="11778" max="11778" width="21.42578125" style="114" customWidth="1"/>
    <col min="11779" max="11779" width="4.85546875" style="114" customWidth="1"/>
    <col min="11780" max="11781" width="22.140625" style="114" customWidth="1"/>
    <col min="11782" max="11782" width="17.85546875" style="114" customWidth="1"/>
    <col min="11783" max="11784" width="14.140625" style="114" customWidth="1"/>
    <col min="11785" max="11785" width="12.42578125" style="114" bestFit="1" customWidth="1"/>
    <col min="11786" max="12032" width="9.140625" style="114"/>
    <col min="12033" max="12033" width="4.7109375" style="114" customWidth="1"/>
    <col min="12034" max="12034" width="21.42578125" style="114" customWidth="1"/>
    <col min="12035" max="12035" width="4.85546875" style="114" customWidth="1"/>
    <col min="12036" max="12037" width="22.140625" style="114" customWidth="1"/>
    <col min="12038" max="12038" width="17.85546875" style="114" customWidth="1"/>
    <col min="12039" max="12040" width="14.140625" style="114" customWidth="1"/>
    <col min="12041" max="12041" width="12.42578125" style="114" bestFit="1" customWidth="1"/>
    <col min="12042" max="12288" width="9.140625" style="114"/>
    <col min="12289" max="12289" width="4.7109375" style="114" customWidth="1"/>
    <col min="12290" max="12290" width="21.42578125" style="114" customWidth="1"/>
    <col min="12291" max="12291" width="4.85546875" style="114" customWidth="1"/>
    <col min="12292" max="12293" width="22.140625" style="114" customWidth="1"/>
    <col min="12294" max="12294" width="17.85546875" style="114" customWidth="1"/>
    <col min="12295" max="12296" width="14.140625" style="114" customWidth="1"/>
    <col min="12297" max="12297" width="12.42578125" style="114" bestFit="1" customWidth="1"/>
    <col min="12298" max="12544" width="9.140625" style="114"/>
    <col min="12545" max="12545" width="4.7109375" style="114" customWidth="1"/>
    <col min="12546" max="12546" width="21.42578125" style="114" customWidth="1"/>
    <col min="12547" max="12547" width="4.85546875" style="114" customWidth="1"/>
    <col min="12548" max="12549" width="22.140625" style="114" customWidth="1"/>
    <col min="12550" max="12550" width="17.85546875" style="114" customWidth="1"/>
    <col min="12551" max="12552" width="14.140625" style="114" customWidth="1"/>
    <col min="12553" max="12553" width="12.42578125" style="114" bestFit="1" customWidth="1"/>
    <col min="12554" max="12800" width="9.140625" style="114"/>
    <col min="12801" max="12801" width="4.7109375" style="114" customWidth="1"/>
    <col min="12802" max="12802" width="21.42578125" style="114" customWidth="1"/>
    <col min="12803" max="12803" width="4.85546875" style="114" customWidth="1"/>
    <col min="12804" max="12805" width="22.140625" style="114" customWidth="1"/>
    <col min="12806" max="12806" width="17.85546875" style="114" customWidth="1"/>
    <col min="12807" max="12808" width="14.140625" style="114" customWidth="1"/>
    <col min="12809" max="12809" width="12.42578125" style="114" bestFit="1" customWidth="1"/>
    <col min="12810" max="13056" width="9.140625" style="114"/>
    <col min="13057" max="13057" width="4.7109375" style="114" customWidth="1"/>
    <col min="13058" max="13058" width="21.42578125" style="114" customWidth="1"/>
    <col min="13059" max="13059" width="4.85546875" style="114" customWidth="1"/>
    <col min="13060" max="13061" width="22.140625" style="114" customWidth="1"/>
    <col min="13062" max="13062" width="17.85546875" style="114" customWidth="1"/>
    <col min="13063" max="13064" width="14.140625" style="114" customWidth="1"/>
    <col min="13065" max="13065" width="12.42578125" style="114" bestFit="1" customWidth="1"/>
    <col min="13066" max="13312" width="9.140625" style="114"/>
    <col min="13313" max="13313" width="4.7109375" style="114" customWidth="1"/>
    <col min="13314" max="13314" width="21.42578125" style="114" customWidth="1"/>
    <col min="13315" max="13315" width="4.85546875" style="114" customWidth="1"/>
    <col min="13316" max="13317" width="22.140625" style="114" customWidth="1"/>
    <col min="13318" max="13318" width="17.85546875" style="114" customWidth="1"/>
    <col min="13319" max="13320" width="14.140625" style="114" customWidth="1"/>
    <col min="13321" max="13321" width="12.42578125" style="114" bestFit="1" customWidth="1"/>
    <col min="13322" max="13568" width="9.140625" style="114"/>
    <col min="13569" max="13569" width="4.7109375" style="114" customWidth="1"/>
    <col min="13570" max="13570" width="21.42578125" style="114" customWidth="1"/>
    <col min="13571" max="13571" width="4.85546875" style="114" customWidth="1"/>
    <col min="13572" max="13573" width="22.140625" style="114" customWidth="1"/>
    <col min="13574" max="13574" width="17.85546875" style="114" customWidth="1"/>
    <col min="13575" max="13576" width="14.140625" style="114" customWidth="1"/>
    <col min="13577" max="13577" width="12.42578125" style="114" bestFit="1" customWidth="1"/>
    <col min="13578" max="13824" width="9.140625" style="114"/>
    <col min="13825" max="13825" width="4.7109375" style="114" customWidth="1"/>
    <col min="13826" max="13826" width="21.42578125" style="114" customWidth="1"/>
    <col min="13827" max="13827" width="4.85546875" style="114" customWidth="1"/>
    <col min="13828" max="13829" width="22.140625" style="114" customWidth="1"/>
    <col min="13830" max="13830" width="17.85546875" style="114" customWidth="1"/>
    <col min="13831" max="13832" width="14.140625" style="114" customWidth="1"/>
    <col min="13833" max="13833" width="12.42578125" style="114" bestFit="1" customWidth="1"/>
    <col min="13834" max="14080" width="9.140625" style="114"/>
    <col min="14081" max="14081" width="4.7109375" style="114" customWidth="1"/>
    <col min="14082" max="14082" width="21.42578125" style="114" customWidth="1"/>
    <col min="14083" max="14083" width="4.85546875" style="114" customWidth="1"/>
    <col min="14084" max="14085" width="22.140625" style="114" customWidth="1"/>
    <col min="14086" max="14086" width="17.85546875" style="114" customWidth="1"/>
    <col min="14087" max="14088" width="14.140625" style="114" customWidth="1"/>
    <col min="14089" max="14089" width="12.42578125" style="114" bestFit="1" customWidth="1"/>
    <col min="14090" max="14336" width="9.140625" style="114"/>
    <col min="14337" max="14337" width="4.7109375" style="114" customWidth="1"/>
    <col min="14338" max="14338" width="21.42578125" style="114" customWidth="1"/>
    <col min="14339" max="14339" width="4.85546875" style="114" customWidth="1"/>
    <col min="14340" max="14341" width="22.140625" style="114" customWidth="1"/>
    <col min="14342" max="14342" width="17.85546875" style="114" customWidth="1"/>
    <col min="14343" max="14344" width="14.140625" style="114" customWidth="1"/>
    <col min="14345" max="14345" width="12.42578125" style="114" bestFit="1" customWidth="1"/>
    <col min="14346" max="14592" width="9.140625" style="114"/>
    <col min="14593" max="14593" width="4.7109375" style="114" customWidth="1"/>
    <col min="14594" max="14594" width="21.42578125" style="114" customWidth="1"/>
    <col min="14595" max="14595" width="4.85546875" style="114" customWidth="1"/>
    <col min="14596" max="14597" width="22.140625" style="114" customWidth="1"/>
    <col min="14598" max="14598" width="17.85546875" style="114" customWidth="1"/>
    <col min="14599" max="14600" width="14.140625" style="114" customWidth="1"/>
    <col min="14601" max="14601" width="12.42578125" style="114" bestFit="1" customWidth="1"/>
    <col min="14602" max="14848" width="9.140625" style="114"/>
    <col min="14849" max="14849" width="4.7109375" style="114" customWidth="1"/>
    <col min="14850" max="14850" width="21.42578125" style="114" customWidth="1"/>
    <col min="14851" max="14851" width="4.85546875" style="114" customWidth="1"/>
    <col min="14852" max="14853" width="22.140625" style="114" customWidth="1"/>
    <col min="14854" max="14854" width="17.85546875" style="114" customWidth="1"/>
    <col min="14855" max="14856" width="14.140625" style="114" customWidth="1"/>
    <col min="14857" max="14857" width="12.42578125" style="114" bestFit="1" customWidth="1"/>
    <col min="14858" max="15104" width="9.140625" style="114"/>
    <col min="15105" max="15105" width="4.7109375" style="114" customWidth="1"/>
    <col min="15106" max="15106" width="21.42578125" style="114" customWidth="1"/>
    <col min="15107" max="15107" width="4.85546875" style="114" customWidth="1"/>
    <col min="15108" max="15109" width="22.140625" style="114" customWidth="1"/>
    <col min="15110" max="15110" width="17.85546875" style="114" customWidth="1"/>
    <col min="15111" max="15112" width="14.140625" style="114" customWidth="1"/>
    <col min="15113" max="15113" width="12.42578125" style="114" bestFit="1" customWidth="1"/>
    <col min="15114" max="15360" width="9.140625" style="114"/>
    <col min="15361" max="15361" width="4.7109375" style="114" customWidth="1"/>
    <col min="15362" max="15362" width="21.42578125" style="114" customWidth="1"/>
    <col min="15363" max="15363" width="4.85546875" style="114" customWidth="1"/>
    <col min="15364" max="15365" width="22.140625" style="114" customWidth="1"/>
    <col min="15366" max="15366" width="17.85546875" style="114" customWidth="1"/>
    <col min="15367" max="15368" width="14.140625" style="114" customWidth="1"/>
    <col min="15369" max="15369" width="12.42578125" style="114" bestFit="1" customWidth="1"/>
    <col min="15370" max="15616" width="9.140625" style="114"/>
    <col min="15617" max="15617" width="4.7109375" style="114" customWidth="1"/>
    <col min="15618" max="15618" width="21.42578125" style="114" customWidth="1"/>
    <col min="15619" max="15619" width="4.85546875" style="114" customWidth="1"/>
    <col min="15620" max="15621" width="22.140625" style="114" customWidth="1"/>
    <col min="15622" max="15622" width="17.85546875" style="114" customWidth="1"/>
    <col min="15623" max="15624" width="14.140625" style="114" customWidth="1"/>
    <col min="15625" max="15625" width="12.42578125" style="114" bestFit="1" customWidth="1"/>
    <col min="15626" max="15872" width="9.140625" style="114"/>
    <col min="15873" max="15873" width="4.7109375" style="114" customWidth="1"/>
    <col min="15874" max="15874" width="21.42578125" style="114" customWidth="1"/>
    <col min="15875" max="15875" width="4.85546875" style="114" customWidth="1"/>
    <col min="15876" max="15877" width="22.140625" style="114" customWidth="1"/>
    <col min="15878" max="15878" width="17.85546875" style="114" customWidth="1"/>
    <col min="15879" max="15880" width="14.140625" style="114" customWidth="1"/>
    <col min="15881" max="15881" width="12.42578125" style="114" bestFit="1" customWidth="1"/>
    <col min="15882" max="16128" width="9.140625" style="114"/>
    <col min="16129" max="16129" width="4.7109375" style="114" customWidth="1"/>
    <col min="16130" max="16130" width="21.42578125" style="114" customWidth="1"/>
    <col min="16131" max="16131" width="4.85546875" style="114" customWidth="1"/>
    <col min="16132" max="16133" width="22.140625" style="114" customWidth="1"/>
    <col min="16134" max="16134" width="17.85546875" style="114" customWidth="1"/>
    <col min="16135" max="16136" width="14.140625" style="114" customWidth="1"/>
    <col min="16137" max="16137" width="12.42578125" style="114" bestFit="1" customWidth="1"/>
    <col min="16138" max="16384" width="9.140625" style="114"/>
  </cols>
  <sheetData>
    <row r="1" spans="1:7" ht="18.75" x14ac:dyDescent="0.25">
      <c r="A1" s="319" t="s">
        <v>597</v>
      </c>
      <c r="B1" s="319"/>
      <c r="C1" s="319"/>
      <c r="D1" s="319"/>
      <c r="E1" s="319"/>
      <c r="F1" s="319"/>
      <c r="G1" s="319"/>
    </row>
    <row r="2" spans="1:7" ht="15.75" x14ac:dyDescent="0.25">
      <c r="A2" s="262"/>
      <c r="B2" s="263"/>
      <c r="C2" s="262"/>
      <c r="D2" s="264"/>
      <c r="E2" s="262"/>
      <c r="F2" s="265" t="s">
        <v>596</v>
      </c>
      <c r="G2" s="265" t="s">
        <v>595</v>
      </c>
    </row>
    <row r="3" spans="1:7" s="258" customFormat="1" ht="34.5" x14ac:dyDescent="0.25">
      <c r="A3" s="259" t="s">
        <v>0</v>
      </c>
      <c r="B3" s="260" t="s">
        <v>594</v>
      </c>
      <c r="C3" s="320" t="s">
        <v>593</v>
      </c>
      <c r="D3" s="320"/>
      <c r="E3" s="261" t="s">
        <v>592</v>
      </c>
      <c r="F3" s="261" t="s">
        <v>591</v>
      </c>
      <c r="G3" s="261" t="s">
        <v>590</v>
      </c>
    </row>
    <row r="4" spans="1:7" s="120" customFormat="1" ht="17.25" x14ac:dyDescent="0.25">
      <c r="A4" s="285">
        <v>1</v>
      </c>
      <c r="B4" s="249" t="s">
        <v>1</v>
      </c>
      <c r="C4" s="246">
        <v>1</v>
      </c>
      <c r="D4" s="130" t="s">
        <v>589</v>
      </c>
      <c r="E4" s="128">
        <v>1492644</v>
      </c>
      <c r="F4" s="128">
        <v>127725</v>
      </c>
      <c r="G4" s="127">
        <f t="shared" ref="G4:G35" si="0">F4/E4*100</f>
        <v>8.5569633482598668</v>
      </c>
    </row>
    <row r="5" spans="1:7" s="120" customFormat="1" ht="17.25" x14ac:dyDescent="0.25">
      <c r="A5" s="286"/>
      <c r="B5" s="250"/>
      <c r="C5" s="246">
        <v>2</v>
      </c>
      <c r="D5" s="129" t="s">
        <v>588</v>
      </c>
      <c r="E5" s="128">
        <v>1761393</v>
      </c>
      <c r="F5" s="128">
        <v>309412</v>
      </c>
      <c r="G5" s="127">
        <f t="shared" si="0"/>
        <v>17.566323926574022</v>
      </c>
    </row>
    <row r="6" spans="1:7" s="120" customFormat="1" ht="17.25" x14ac:dyDescent="0.25">
      <c r="A6" s="286"/>
      <c r="B6" s="250"/>
      <c r="C6" s="246">
        <v>3</v>
      </c>
      <c r="D6" s="129" t="s">
        <v>587</v>
      </c>
      <c r="E6" s="128">
        <v>1307600</v>
      </c>
      <c r="F6" s="128">
        <v>169808</v>
      </c>
      <c r="G6" s="127">
        <f t="shared" si="0"/>
        <v>12.98623432242276</v>
      </c>
    </row>
    <row r="7" spans="1:7" s="120" customFormat="1" ht="17.25" x14ac:dyDescent="0.25">
      <c r="A7" s="286"/>
      <c r="B7" s="251"/>
      <c r="C7" s="247"/>
      <c r="D7" s="126" t="s">
        <v>516</v>
      </c>
      <c r="E7" s="124">
        <f>SUM(E4:E6)</f>
        <v>4561637</v>
      </c>
      <c r="F7" s="124">
        <f>SUM(F4:F6)</f>
        <v>606945</v>
      </c>
      <c r="G7" s="123">
        <f t="shared" si="0"/>
        <v>13.305420839054049</v>
      </c>
    </row>
    <row r="8" spans="1:7" s="120" customFormat="1" ht="17.25" x14ac:dyDescent="0.25">
      <c r="A8" s="287"/>
      <c r="B8" s="253" t="s">
        <v>515</v>
      </c>
      <c r="C8" s="247"/>
      <c r="D8" s="126"/>
      <c r="E8" s="124">
        <v>16296800</v>
      </c>
      <c r="F8" s="124">
        <f>F7</f>
        <v>606945</v>
      </c>
      <c r="G8" s="123">
        <f t="shared" si="0"/>
        <v>3.724320111923813</v>
      </c>
    </row>
    <row r="9" spans="1:7" s="120" customFormat="1" ht="17.25" x14ac:dyDescent="0.25">
      <c r="A9" s="286">
        <v>2</v>
      </c>
      <c r="B9" s="250" t="s">
        <v>4</v>
      </c>
      <c r="C9" s="246">
        <v>1</v>
      </c>
      <c r="D9" s="129" t="s">
        <v>586</v>
      </c>
      <c r="E9" s="128">
        <v>278768</v>
      </c>
      <c r="F9" s="128">
        <v>29294</v>
      </c>
      <c r="G9" s="127">
        <f t="shared" si="0"/>
        <v>10.508379727945819</v>
      </c>
    </row>
    <row r="10" spans="1:7" s="120" customFormat="1" ht="17.25" x14ac:dyDescent="0.25">
      <c r="A10" s="286"/>
      <c r="B10" s="250"/>
      <c r="C10" s="246">
        <v>2</v>
      </c>
      <c r="D10" s="129" t="s">
        <v>585</v>
      </c>
      <c r="E10" s="128">
        <v>255822</v>
      </c>
      <c r="F10" s="128">
        <v>32589</v>
      </c>
      <c r="G10" s="127">
        <f t="shared" si="0"/>
        <v>12.738935666205409</v>
      </c>
    </row>
    <row r="11" spans="1:7" s="120" customFormat="1" ht="17.25" x14ac:dyDescent="0.25">
      <c r="A11" s="286"/>
      <c r="B11" s="250"/>
      <c r="C11" s="246">
        <v>3</v>
      </c>
      <c r="D11" s="129" t="s">
        <v>584</v>
      </c>
      <c r="E11" s="128">
        <v>473659</v>
      </c>
      <c r="F11" s="128">
        <v>7727</v>
      </c>
      <c r="G11" s="127">
        <f t="shared" si="0"/>
        <v>1.6313423792221831</v>
      </c>
    </row>
    <row r="12" spans="1:7" s="120" customFormat="1" ht="17.25" x14ac:dyDescent="0.25">
      <c r="A12" s="286"/>
      <c r="B12" s="250"/>
      <c r="C12" s="246">
        <v>4</v>
      </c>
      <c r="D12" s="129" t="s">
        <v>583</v>
      </c>
      <c r="E12" s="128">
        <v>634594</v>
      </c>
      <c r="F12" s="128">
        <v>144617</v>
      </c>
      <c r="G12" s="127">
        <f t="shared" si="0"/>
        <v>22.788901250248188</v>
      </c>
    </row>
    <row r="13" spans="1:7" s="120" customFormat="1" ht="17.25" x14ac:dyDescent="0.25">
      <c r="A13" s="286"/>
      <c r="B13" s="250"/>
      <c r="C13" s="246">
        <v>5</v>
      </c>
      <c r="D13" s="129" t="s">
        <v>582</v>
      </c>
      <c r="E13" s="128">
        <v>221900</v>
      </c>
      <c r="F13" s="128">
        <v>22611</v>
      </c>
      <c r="G13" s="127">
        <f t="shared" si="0"/>
        <v>10.189725101397027</v>
      </c>
    </row>
    <row r="14" spans="1:7" s="120" customFormat="1" ht="17.25" x14ac:dyDescent="0.25">
      <c r="A14" s="286"/>
      <c r="B14" s="251"/>
      <c r="C14" s="247"/>
      <c r="D14" s="126" t="s">
        <v>516</v>
      </c>
      <c r="E14" s="124">
        <f>SUM(E9:E13)</f>
        <v>1864743</v>
      </c>
      <c r="F14" s="124">
        <f>SUM(F9:F13)</f>
        <v>236838</v>
      </c>
      <c r="G14" s="123">
        <f t="shared" si="0"/>
        <v>12.700838667848599</v>
      </c>
    </row>
    <row r="15" spans="1:7" s="120" customFormat="1" ht="17.25" x14ac:dyDescent="0.25">
      <c r="A15" s="287"/>
      <c r="B15" s="253" t="s">
        <v>515</v>
      </c>
      <c r="C15" s="247"/>
      <c r="D15" s="126"/>
      <c r="E15" s="124">
        <v>9416300</v>
      </c>
      <c r="F15" s="124">
        <f>F14</f>
        <v>236838</v>
      </c>
      <c r="G15" s="123">
        <f t="shared" si="0"/>
        <v>2.5151917419793337</v>
      </c>
    </row>
    <row r="16" spans="1:7" s="120" customFormat="1" ht="17.25" x14ac:dyDescent="0.25">
      <c r="A16" s="286">
        <v>3</v>
      </c>
      <c r="B16" s="250" t="s">
        <v>7</v>
      </c>
      <c r="C16" s="246">
        <v>1</v>
      </c>
      <c r="D16" s="129" t="s">
        <v>581</v>
      </c>
      <c r="E16" s="131">
        <v>175592</v>
      </c>
      <c r="F16" s="131">
        <v>24634</v>
      </c>
      <c r="G16" s="127">
        <f t="shared" si="0"/>
        <v>14.02911294364208</v>
      </c>
    </row>
    <row r="17" spans="1:7" s="120" customFormat="1" ht="17.25" x14ac:dyDescent="0.25">
      <c r="A17" s="286"/>
      <c r="B17" s="250"/>
      <c r="C17" s="246">
        <v>2</v>
      </c>
      <c r="D17" s="129" t="s">
        <v>580</v>
      </c>
      <c r="E17" s="128">
        <v>194608</v>
      </c>
      <c r="F17" s="128">
        <v>19639</v>
      </c>
      <c r="G17" s="127">
        <f t="shared" si="0"/>
        <v>10.091568691934556</v>
      </c>
    </row>
    <row r="18" spans="1:7" s="120" customFormat="1" ht="17.25" x14ac:dyDescent="0.25">
      <c r="A18" s="286"/>
      <c r="B18" s="251"/>
      <c r="C18" s="247"/>
      <c r="D18" s="126" t="s">
        <v>516</v>
      </c>
      <c r="E18" s="124">
        <f>SUM(E16:E17)</f>
        <v>370200</v>
      </c>
      <c r="F18" s="124">
        <f>SUM(F16:F17)</f>
        <v>44273</v>
      </c>
      <c r="G18" s="123">
        <f t="shared" si="0"/>
        <v>11.959211237169098</v>
      </c>
    </row>
    <row r="19" spans="1:7" s="120" customFormat="1" ht="17.25" x14ac:dyDescent="0.25">
      <c r="A19" s="287"/>
      <c r="B19" s="253" t="s">
        <v>515</v>
      </c>
      <c r="C19" s="247"/>
      <c r="D19" s="126"/>
      <c r="E19" s="124">
        <v>370200</v>
      </c>
      <c r="F19" s="124">
        <f>F18</f>
        <v>44273</v>
      </c>
      <c r="G19" s="123">
        <f t="shared" si="0"/>
        <v>11.959211237169098</v>
      </c>
    </row>
    <row r="20" spans="1:7" s="120" customFormat="1" ht="17.25" x14ac:dyDescent="0.25">
      <c r="A20" s="286">
        <v>4</v>
      </c>
      <c r="B20" s="250" t="s">
        <v>8</v>
      </c>
      <c r="C20" s="246">
        <v>1</v>
      </c>
      <c r="D20" s="129" t="s">
        <v>579</v>
      </c>
      <c r="E20" s="128">
        <v>776430</v>
      </c>
      <c r="F20" s="128">
        <v>192841</v>
      </c>
      <c r="G20" s="127">
        <f t="shared" si="0"/>
        <v>24.836881624872813</v>
      </c>
    </row>
    <row r="21" spans="1:7" s="120" customFormat="1" ht="17.25" x14ac:dyDescent="0.25">
      <c r="A21" s="286"/>
      <c r="B21" s="250"/>
      <c r="C21" s="246">
        <v>2</v>
      </c>
      <c r="D21" s="129" t="s">
        <v>578</v>
      </c>
      <c r="E21" s="128">
        <v>1115500</v>
      </c>
      <c r="F21" s="128">
        <v>271337</v>
      </c>
      <c r="G21" s="127">
        <f t="shared" si="0"/>
        <v>24.324249215598385</v>
      </c>
    </row>
    <row r="22" spans="1:7" s="120" customFormat="1" ht="17.25" x14ac:dyDescent="0.25">
      <c r="A22" s="286"/>
      <c r="B22" s="250"/>
      <c r="C22" s="246">
        <v>3</v>
      </c>
      <c r="D22" s="129" t="s">
        <v>577</v>
      </c>
      <c r="E22" s="128">
        <v>776161</v>
      </c>
      <c r="F22" s="128">
        <v>85469</v>
      </c>
      <c r="G22" s="127">
        <f t="shared" si="0"/>
        <v>11.011761735000857</v>
      </c>
    </row>
    <row r="23" spans="1:7" s="120" customFormat="1" ht="17.25" x14ac:dyDescent="0.25">
      <c r="A23" s="286"/>
      <c r="B23" s="251"/>
      <c r="C23" s="247"/>
      <c r="D23" s="126" t="s">
        <v>516</v>
      </c>
      <c r="E23" s="124">
        <f>SUM(E20:E22)</f>
        <v>2668091</v>
      </c>
      <c r="F23" s="124">
        <f>SUM(F20:F22)</f>
        <v>549647</v>
      </c>
      <c r="G23" s="123">
        <f t="shared" si="0"/>
        <v>20.600759119535279</v>
      </c>
    </row>
    <row r="24" spans="1:7" s="120" customFormat="1" ht="17.25" x14ac:dyDescent="0.25">
      <c r="A24" s="287"/>
      <c r="B24" s="253" t="s">
        <v>515</v>
      </c>
      <c r="C24" s="247"/>
      <c r="D24" s="126"/>
      <c r="E24" s="124">
        <v>19624400</v>
      </c>
      <c r="F24" s="124">
        <f>F23</f>
        <v>549647</v>
      </c>
      <c r="G24" s="123">
        <f t="shared" si="0"/>
        <v>2.8008346752002611</v>
      </c>
    </row>
    <row r="25" spans="1:7" s="120" customFormat="1" ht="17.25" x14ac:dyDescent="0.25">
      <c r="A25" s="286">
        <v>5</v>
      </c>
      <c r="B25" s="250" t="s">
        <v>10</v>
      </c>
      <c r="C25" s="246">
        <v>1</v>
      </c>
      <c r="D25" s="129" t="s">
        <v>576</v>
      </c>
      <c r="E25" s="131">
        <v>671500</v>
      </c>
      <c r="F25" s="131">
        <v>74238</v>
      </c>
      <c r="G25" s="127">
        <f t="shared" si="0"/>
        <v>11.055547282204021</v>
      </c>
    </row>
    <row r="26" spans="1:7" s="120" customFormat="1" ht="17.25" x14ac:dyDescent="0.25">
      <c r="A26" s="286"/>
      <c r="B26" s="250"/>
      <c r="C26" s="246">
        <v>2</v>
      </c>
      <c r="D26" s="129" t="s">
        <v>575</v>
      </c>
      <c r="E26" s="128">
        <v>566604</v>
      </c>
      <c r="F26" s="128">
        <v>259127</v>
      </c>
      <c r="G26" s="127">
        <f t="shared" si="0"/>
        <v>45.733351688304353</v>
      </c>
    </row>
    <row r="27" spans="1:7" s="120" customFormat="1" ht="17.25" x14ac:dyDescent="0.25">
      <c r="A27" s="286"/>
      <c r="B27" s="251"/>
      <c r="C27" s="247"/>
      <c r="D27" s="126" t="s">
        <v>516</v>
      </c>
      <c r="E27" s="124">
        <f>SUM(E25:E26)</f>
        <v>1238104</v>
      </c>
      <c r="F27" s="124">
        <f>SUM(F25:F26)</f>
        <v>333365</v>
      </c>
      <c r="G27" s="123">
        <f t="shared" si="0"/>
        <v>26.925444066088151</v>
      </c>
    </row>
    <row r="28" spans="1:7" s="120" customFormat="1" ht="17.25" x14ac:dyDescent="0.25">
      <c r="A28" s="287"/>
      <c r="B28" s="253" t="s">
        <v>515</v>
      </c>
      <c r="C28" s="247"/>
      <c r="D28" s="126"/>
      <c r="E28" s="124">
        <v>5567300</v>
      </c>
      <c r="F28" s="124">
        <f>F27</f>
        <v>333365</v>
      </c>
      <c r="G28" s="123">
        <f t="shared" si="0"/>
        <v>5.9879115549727882</v>
      </c>
    </row>
    <row r="29" spans="1:7" s="120" customFormat="1" ht="17.25" x14ac:dyDescent="0.25">
      <c r="A29" s="286">
        <v>6</v>
      </c>
      <c r="B29" s="250" t="s">
        <v>12</v>
      </c>
      <c r="C29" s="246">
        <v>1</v>
      </c>
      <c r="D29" s="129" t="s">
        <v>574</v>
      </c>
      <c r="E29" s="131">
        <v>337155</v>
      </c>
      <c r="F29" s="131">
        <v>27783</v>
      </c>
      <c r="G29" s="127">
        <f t="shared" si="0"/>
        <v>8.2404235440672693</v>
      </c>
    </row>
    <row r="30" spans="1:7" s="120" customFormat="1" ht="17.25" x14ac:dyDescent="0.25">
      <c r="A30" s="286"/>
      <c r="B30" s="250"/>
      <c r="C30" s="246">
        <v>2</v>
      </c>
      <c r="D30" s="129" t="s">
        <v>295</v>
      </c>
      <c r="E30" s="131">
        <v>802291</v>
      </c>
      <c r="F30" s="131">
        <v>50363</v>
      </c>
      <c r="G30" s="127">
        <f t="shared" si="0"/>
        <v>6.2773981011877238</v>
      </c>
    </row>
    <row r="31" spans="1:7" s="120" customFormat="1" ht="17.25" x14ac:dyDescent="0.25">
      <c r="A31" s="286"/>
      <c r="B31" s="250"/>
      <c r="C31" s="246">
        <v>3</v>
      </c>
      <c r="D31" s="129" t="s">
        <v>573</v>
      </c>
      <c r="E31" s="131">
        <v>272340</v>
      </c>
      <c r="F31" s="131">
        <v>37050</v>
      </c>
      <c r="G31" s="127">
        <f t="shared" si="0"/>
        <v>13.604318131747082</v>
      </c>
    </row>
    <row r="32" spans="1:7" s="120" customFormat="1" ht="17.25" x14ac:dyDescent="0.25">
      <c r="A32" s="286"/>
      <c r="B32" s="250"/>
      <c r="C32" s="246">
        <v>4</v>
      </c>
      <c r="D32" s="130" t="s">
        <v>572</v>
      </c>
      <c r="E32" s="128">
        <v>529021</v>
      </c>
      <c r="F32" s="128">
        <v>58539</v>
      </c>
      <c r="G32" s="127">
        <f t="shared" si="0"/>
        <v>11.065534260454688</v>
      </c>
    </row>
    <row r="33" spans="1:11" s="120" customFormat="1" ht="17.25" x14ac:dyDescent="0.25">
      <c r="A33" s="286"/>
      <c r="B33" s="251"/>
      <c r="C33" s="247"/>
      <c r="D33" s="126" t="s">
        <v>516</v>
      </c>
      <c r="E33" s="124">
        <f>SUM(E29:E32)</f>
        <v>1940807</v>
      </c>
      <c r="F33" s="124">
        <f>SUM(F29:F32)</f>
        <v>173735</v>
      </c>
      <c r="G33" s="123">
        <f t="shared" si="0"/>
        <v>8.9516886532251796</v>
      </c>
    </row>
    <row r="34" spans="1:11" s="120" customFormat="1" ht="17.25" x14ac:dyDescent="0.25">
      <c r="A34" s="287"/>
      <c r="B34" s="253" t="s">
        <v>515</v>
      </c>
      <c r="C34" s="247"/>
      <c r="D34" s="126"/>
      <c r="E34" s="124">
        <v>7971600</v>
      </c>
      <c r="F34" s="124">
        <f>F33</f>
        <v>173735</v>
      </c>
      <c r="G34" s="123">
        <f t="shared" si="0"/>
        <v>2.1794244568217174</v>
      </c>
    </row>
    <row r="35" spans="1:11" s="120" customFormat="1" ht="17.25" x14ac:dyDescent="0.25">
      <c r="A35" s="286">
        <v>7</v>
      </c>
      <c r="B35" s="250" t="s">
        <v>13</v>
      </c>
      <c r="C35" s="246">
        <v>1</v>
      </c>
      <c r="D35" s="129" t="s">
        <v>571</v>
      </c>
      <c r="E35" s="128">
        <v>658877</v>
      </c>
      <c r="F35" s="128">
        <v>135145</v>
      </c>
      <c r="G35" s="127">
        <f t="shared" si="0"/>
        <v>20.511415635998826</v>
      </c>
    </row>
    <row r="36" spans="1:11" s="120" customFormat="1" ht="17.25" x14ac:dyDescent="0.25">
      <c r="A36" s="286"/>
      <c r="B36" s="250"/>
      <c r="C36" s="246">
        <v>2</v>
      </c>
      <c r="D36" s="129" t="s">
        <v>570</v>
      </c>
      <c r="E36" s="128">
        <v>1053471</v>
      </c>
      <c r="F36" s="128">
        <v>256010</v>
      </c>
      <c r="G36" s="127">
        <f t="shared" ref="G36:G67" si="1">F36/E36*100</f>
        <v>24.301570712435367</v>
      </c>
    </row>
    <row r="37" spans="1:11" s="120" customFormat="1" ht="17.25" x14ac:dyDescent="0.25">
      <c r="A37" s="286"/>
      <c r="B37" s="250"/>
      <c r="C37" s="246">
        <v>3</v>
      </c>
      <c r="D37" s="129" t="s">
        <v>569</v>
      </c>
      <c r="E37" s="128">
        <v>722072</v>
      </c>
      <c r="F37" s="128">
        <v>16038</v>
      </c>
      <c r="G37" s="127">
        <f t="shared" si="1"/>
        <v>2.2211081443401768</v>
      </c>
    </row>
    <row r="38" spans="1:11" s="120" customFormat="1" ht="17.25" x14ac:dyDescent="0.25">
      <c r="A38" s="286"/>
      <c r="B38" s="250"/>
      <c r="C38" s="246">
        <v>4</v>
      </c>
      <c r="D38" s="129" t="s">
        <v>568</v>
      </c>
      <c r="E38" s="128">
        <v>1610208</v>
      </c>
      <c r="F38" s="128">
        <v>313347</v>
      </c>
      <c r="G38" s="127">
        <f t="shared" si="1"/>
        <v>19.460032492696598</v>
      </c>
    </row>
    <row r="39" spans="1:11" s="120" customFormat="1" ht="17.25" x14ac:dyDescent="0.25">
      <c r="A39" s="286"/>
      <c r="B39" s="250"/>
      <c r="C39" s="246">
        <v>5</v>
      </c>
      <c r="D39" s="129" t="s">
        <v>567</v>
      </c>
      <c r="E39" s="128">
        <v>1055090</v>
      </c>
      <c r="F39" s="128">
        <v>58808</v>
      </c>
      <c r="G39" s="127">
        <f t="shared" si="1"/>
        <v>5.573742524334417</v>
      </c>
    </row>
    <row r="40" spans="1:11" s="120" customFormat="1" ht="17.25" x14ac:dyDescent="0.25">
      <c r="A40" s="286"/>
      <c r="B40" s="251"/>
      <c r="C40" s="247"/>
      <c r="D40" s="126" t="s">
        <v>516</v>
      </c>
      <c r="E40" s="124">
        <f>SUM(E35:E39)</f>
        <v>5099718</v>
      </c>
      <c r="F40" s="124">
        <f>SUM(F35:F39)</f>
        <v>779348</v>
      </c>
      <c r="G40" s="123">
        <f t="shared" si="1"/>
        <v>15.282178347900805</v>
      </c>
    </row>
    <row r="41" spans="1:11" s="120" customFormat="1" ht="17.25" x14ac:dyDescent="0.25">
      <c r="A41" s="287"/>
      <c r="B41" s="253" t="s">
        <v>515</v>
      </c>
      <c r="C41" s="247"/>
      <c r="D41" s="126"/>
      <c r="E41" s="124">
        <v>19179100</v>
      </c>
      <c r="F41" s="124">
        <f>F40</f>
        <v>779348</v>
      </c>
      <c r="G41" s="123">
        <f t="shared" si="1"/>
        <v>4.0635274856484402</v>
      </c>
    </row>
    <row r="42" spans="1:11" s="120" customFormat="1" ht="17.25" x14ac:dyDescent="0.25">
      <c r="A42" s="286">
        <v>8</v>
      </c>
      <c r="B42" s="250" t="s">
        <v>566</v>
      </c>
      <c r="C42" s="246">
        <v>1</v>
      </c>
      <c r="D42" s="129" t="s">
        <v>565</v>
      </c>
      <c r="E42" s="128">
        <v>448000</v>
      </c>
      <c r="F42" s="128">
        <v>16204</v>
      </c>
      <c r="G42" s="127">
        <f t="shared" si="1"/>
        <v>3.6169642857142859</v>
      </c>
    </row>
    <row r="43" spans="1:11" s="120" customFormat="1" ht="17.25" x14ac:dyDescent="0.25">
      <c r="A43" s="286"/>
      <c r="B43" s="251"/>
      <c r="C43" s="247"/>
      <c r="D43" s="126" t="s">
        <v>516</v>
      </c>
      <c r="E43" s="124">
        <f>SUM(E42)</f>
        <v>448000</v>
      </c>
      <c r="F43" s="124">
        <f>SUM(F42)</f>
        <v>16204</v>
      </c>
      <c r="G43" s="123">
        <f t="shared" si="1"/>
        <v>3.6169642857142859</v>
      </c>
    </row>
    <row r="44" spans="1:11" s="120" customFormat="1" ht="17.25" x14ac:dyDescent="0.25">
      <c r="A44" s="287"/>
      <c r="B44" s="253" t="s">
        <v>515</v>
      </c>
      <c r="C44" s="247"/>
      <c r="D44" s="126"/>
      <c r="E44" s="124">
        <v>3885200</v>
      </c>
      <c r="F44" s="124">
        <f>F43</f>
        <v>16204</v>
      </c>
      <c r="G44" s="123">
        <f t="shared" si="1"/>
        <v>0.41706990631112939</v>
      </c>
    </row>
    <row r="45" spans="1:11" s="120" customFormat="1" ht="17.25" x14ac:dyDescent="0.25">
      <c r="A45" s="286">
        <v>9</v>
      </c>
      <c r="B45" s="250" t="s">
        <v>14</v>
      </c>
      <c r="C45" s="246">
        <v>1</v>
      </c>
      <c r="D45" s="129" t="s">
        <v>564</v>
      </c>
      <c r="E45" s="131">
        <v>924500</v>
      </c>
      <c r="F45" s="131">
        <v>112941</v>
      </c>
      <c r="G45" s="127">
        <f t="shared" si="1"/>
        <v>12.216441319632233</v>
      </c>
      <c r="K45" s="120" t="s">
        <v>563</v>
      </c>
    </row>
    <row r="46" spans="1:11" s="120" customFormat="1" ht="17.25" x14ac:dyDescent="0.25">
      <c r="A46" s="286"/>
      <c r="B46" s="250"/>
      <c r="C46" s="246">
        <v>2</v>
      </c>
      <c r="D46" s="130" t="s">
        <v>562</v>
      </c>
      <c r="E46" s="128">
        <v>863120</v>
      </c>
      <c r="F46" s="128">
        <v>191511</v>
      </c>
      <c r="G46" s="127">
        <f t="shared" si="1"/>
        <v>22.188224117156363</v>
      </c>
    </row>
    <row r="47" spans="1:11" s="120" customFormat="1" ht="17.25" x14ac:dyDescent="0.25">
      <c r="A47" s="286"/>
      <c r="B47" s="250"/>
      <c r="C47" s="246">
        <v>3</v>
      </c>
      <c r="D47" s="129" t="s">
        <v>220</v>
      </c>
      <c r="E47" s="128">
        <v>456449</v>
      </c>
      <c r="F47" s="128">
        <v>144079</v>
      </c>
      <c r="G47" s="127">
        <f t="shared" si="1"/>
        <v>31.565191291907745</v>
      </c>
    </row>
    <row r="48" spans="1:11" s="120" customFormat="1" ht="17.25" x14ac:dyDescent="0.25">
      <c r="A48" s="286"/>
      <c r="B48" s="250"/>
      <c r="C48" s="246">
        <v>4</v>
      </c>
      <c r="D48" s="129" t="s">
        <v>561</v>
      </c>
      <c r="E48" s="128">
        <v>646912</v>
      </c>
      <c r="F48" s="128">
        <v>322601</v>
      </c>
      <c r="G48" s="127">
        <f t="shared" si="1"/>
        <v>49.867833646616546</v>
      </c>
    </row>
    <row r="49" spans="1:7" s="120" customFormat="1" ht="17.25" x14ac:dyDescent="0.25">
      <c r="A49" s="286"/>
      <c r="B49" s="250"/>
      <c r="C49" s="246">
        <v>5</v>
      </c>
      <c r="D49" s="129" t="s">
        <v>560</v>
      </c>
      <c r="E49" s="128">
        <v>1168336</v>
      </c>
      <c r="F49" s="128">
        <v>373553</v>
      </c>
      <c r="G49" s="127">
        <f t="shared" si="1"/>
        <v>31.973079662015035</v>
      </c>
    </row>
    <row r="50" spans="1:7" s="120" customFormat="1" ht="17.25" x14ac:dyDescent="0.25">
      <c r="A50" s="286"/>
      <c r="B50" s="250"/>
      <c r="C50" s="246">
        <v>6</v>
      </c>
      <c r="D50" s="129" t="s">
        <v>559</v>
      </c>
      <c r="E50" s="128">
        <v>486007</v>
      </c>
      <c r="F50" s="128">
        <v>160244</v>
      </c>
      <c r="G50" s="127">
        <f t="shared" si="1"/>
        <v>32.971541562158571</v>
      </c>
    </row>
    <row r="51" spans="1:7" s="120" customFormat="1" ht="17.25" x14ac:dyDescent="0.25">
      <c r="A51" s="286"/>
      <c r="B51" s="250"/>
      <c r="C51" s="246">
        <v>7</v>
      </c>
      <c r="D51" s="129" t="s">
        <v>558</v>
      </c>
      <c r="E51" s="128">
        <v>1039194</v>
      </c>
      <c r="F51" s="128">
        <v>228736</v>
      </c>
      <c r="G51" s="127">
        <f t="shared" si="1"/>
        <v>22.010904604914963</v>
      </c>
    </row>
    <row r="52" spans="1:7" s="120" customFormat="1" ht="17.25" x14ac:dyDescent="0.25">
      <c r="A52" s="286"/>
      <c r="B52" s="250"/>
      <c r="C52" s="246">
        <v>8</v>
      </c>
      <c r="D52" s="129" t="s">
        <v>557</v>
      </c>
      <c r="E52" s="128">
        <v>609874</v>
      </c>
      <c r="F52" s="128">
        <v>129700</v>
      </c>
      <c r="G52" s="127">
        <f t="shared" si="1"/>
        <v>21.266687873232833</v>
      </c>
    </row>
    <row r="53" spans="1:7" s="120" customFormat="1" ht="17.25" x14ac:dyDescent="0.25">
      <c r="A53" s="286"/>
      <c r="B53" s="251"/>
      <c r="C53" s="247"/>
      <c r="D53" s="126" t="s">
        <v>516</v>
      </c>
      <c r="E53" s="124">
        <f>SUM(E45:E52)</f>
        <v>6194392</v>
      </c>
      <c r="F53" s="124">
        <f>SUM(F45:F52)</f>
        <v>1663365</v>
      </c>
      <c r="G53" s="123">
        <f t="shared" si="1"/>
        <v>26.852756493292645</v>
      </c>
    </row>
    <row r="54" spans="1:7" s="120" customFormat="1" ht="17.25" x14ac:dyDescent="0.25">
      <c r="A54" s="287"/>
      <c r="B54" s="253" t="s">
        <v>515</v>
      </c>
      <c r="C54" s="247"/>
      <c r="D54" s="126"/>
      <c r="E54" s="124">
        <v>30825200</v>
      </c>
      <c r="F54" s="124">
        <f>F53</f>
        <v>1663365</v>
      </c>
      <c r="G54" s="123">
        <f t="shared" si="1"/>
        <v>5.3961207064349948</v>
      </c>
    </row>
    <row r="55" spans="1:7" s="120" customFormat="1" ht="17.25" x14ac:dyDescent="0.25">
      <c r="A55" s="286">
        <v>10</v>
      </c>
      <c r="B55" s="250" t="s">
        <v>15</v>
      </c>
      <c r="C55" s="246">
        <v>1</v>
      </c>
      <c r="D55" s="129" t="s">
        <v>556</v>
      </c>
      <c r="E55" s="128">
        <v>934716</v>
      </c>
      <c r="F55" s="128">
        <v>49933</v>
      </c>
      <c r="G55" s="127">
        <f t="shared" si="1"/>
        <v>5.342050419592689</v>
      </c>
    </row>
    <row r="56" spans="1:7" s="120" customFormat="1" ht="17.25" x14ac:dyDescent="0.25">
      <c r="A56" s="286"/>
      <c r="B56" s="250"/>
      <c r="C56" s="246">
        <v>2</v>
      </c>
      <c r="D56" s="129" t="s">
        <v>555</v>
      </c>
      <c r="E56" s="128">
        <v>1527764</v>
      </c>
      <c r="F56" s="128">
        <v>647462</v>
      </c>
      <c r="G56" s="127">
        <f t="shared" si="1"/>
        <v>42.37971309704902</v>
      </c>
    </row>
    <row r="57" spans="1:7" s="120" customFormat="1" ht="17.25" x14ac:dyDescent="0.25">
      <c r="A57" s="286"/>
      <c r="B57" s="250"/>
      <c r="C57" s="246">
        <v>3</v>
      </c>
      <c r="D57" s="129" t="s">
        <v>554</v>
      </c>
      <c r="E57" s="128">
        <v>630900</v>
      </c>
      <c r="F57" s="128">
        <v>69308</v>
      </c>
      <c r="G57" s="127">
        <f t="shared" si="1"/>
        <v>10.985576161039784</v>
      </c>
    </row>
    <row r="58" spans="1:7" s="120" customFormat="1" ht="17.25" x14ac:dyDescent="0.25">
      <c r="A58" s="286"/>
      <c r="B58" s="251"/>
      <c r="C58" s="247"/>
      <c r="D58" s="126" t="s">
        <v>516</v>
      </c>
      <c r="E58" s="124">
        <f>SUM(E55:E57)</f>
        <v>3093380</v>
      </c>
      <c r="F58" s="124">
        <f>SUM(F55:F57)</f>
        <v>766703</v>
      </c>
      <c r="G58" s="123">
        <f t="shared" si="1"/>
        <v>24.785283411672669</v>
      </c>
    </row>
    <row r="59" spans="1:7" s="120" customFormat="1" ht="17.25" x14ac:dyDescent="0.25">
      <c r="A59" s="287"/>
      <c r="B59" s="253" t="s">
        <v>515</v>
      </c>
      <c r="C59" s="247"/>
      <c r="D59" s="126"/>
      <c r="E59" s="124">
        <v>30771300</v>
      </c>
      <c r="F59" s="124">
        <f>F58</f>
        <v>766703</v>
      </c>
      <c r="G59" s="123">
        <f t="shared" si="1"/>
        <v>2.491617188744057</v>
      </c>
    </row>
    <row r="60" spans="1:7" s="120" customFormat="1" ht="17.25" x14ac:dyDescent="0.25">
      <c r="A60" s="286">
        <v>11</v>
      </c>
      <c r="B60" s="250" t="s">
        <v>16</v>
      </c>
      <c r="C60" s="246">
        <v>1</v>
      </c>
      <c r="D60" s="129" t="s">
        <v>553</v>
      </c>
      <c r="E60" s="131">
        <v>57800</v>
      </c>
      <c r="F60" s="131">
        <v>10238</v>
      </c>
      <c r="G60" s="127">
        <f t="shared" si="1"/>
        <v>17.712802768166089</v>
      </c>
    </row>
    <row r="61" spans="1:7" s="120" customFormat="1" ht="17.25" x14ac:dyDescent="0.25">
      <c r="A61" s="286"/>
      <c r="B61" s="250"/>
      <c r="C61" s="246">
        <v>2</v>
      </c>
      <c r="D61" s="129" t="s">
        <v>552</v>
      </c>
      <c r="E61" s="131">
        <v>51900</v>
      </c>
      <c r="F61" s="131">
        <v>15098</v>
      </c>
      <c r="G61" s="127">
        <f t="shared" si="1"/>
        <v>29.090558766859342</v>
      </c>
    </row>
    <row r="62" spans="1:7" s="120" customFormat="1" ht="17.25" x14ac:dyDescent="0.25">
      <c r="A62" s="286"/>
      <c r="B62" s="251"/>
      <c r="C62" s="247"/>
      <c r="D62" s="126" t="s">
        <v>516</v>
      </c>
      <c r="E62" s="124">
        <f>SUM(E60:E61)</f>
        <v>109700</v>
      </c>
      <c r="F62" s="124">
        <f>SUM(F60:F61)</f>
        <v>25336</v>
      </c>
      <c r="G62" s="123">
        <f t="shared" si="1"/>
        <v>23.095715587967184</v>
      </c>
    </row>
    <row r="63" spans="1:7" s="120" customFormat="1" ht="17.25" x14ac:dyDescent="0.25">
      <c r="A63" s="287"/>
      <c r="B63" s="253" t="s">
        <v>515</v>
      </c>
      <c r="C63" s="247"/>
      <c r="D63" s="126"/>
      <c r="E63" s="124">
        <v>2232700</v>
      </c>
      <c r="F63" s="124">
        <f>F62</f>
        <v>25336</v>
      </c>
      <c r="G63" s="123">
        <f t="shared" si="1"/>
        <v>1.1347695615174453</v>
      </c>
    </row>
    <row r="64" spans="1:7" s="120" customFormat="1" ht="17.25" x14ac:dyDescent="0.25">
      <c r="A64" s="286">
        <v>12</v>
      </c>
      <c r="B64" s="250" t="s">
        <v>17</v>
      </c>
      <c r="C64" s="246">
        <v>1</v>
      </c>
      <c r="D64" s="129" t="s">
        <v>551</v>
      </c>
      <c r="E64" s="131">
        <v>260300</v>
      </c>
      <c r="F64" s="131">
        <v>34201</v>
      </c>
      <c r="G64" s="127">
        <f t="shared" si="1"/>
        <v>13.139070303495966</v>
      </c>
    </row>
    <row r="65" spans="1:7" s="120" customFormat="1" ht="17.25" x14ac:dyDescent="0.25">
      <c r="A65" s="286"/>
      <c r="B65" s="250"/>
      <c r="C65" s="246">
        <v>2</v>
      </c>
      <c r="D65" s="130" t="s">
        <v>550</v>
      </c>
      <c r="E65" s="128">
        <v>381900</v>
      </c>
      <c r="F65" s="128">
        <v>178666</v>
      </c>
      <c r="G65" s="127">
        <f t="shared" si="1"/>
        <v>46.783451165226495</v>
      </c>
    </row>
    <row r="66" spans="1:7" s="120" customFormat="1" ht="17.25" x14ac:dyDescent="0.25">
      <c r="A66" s="286"/>
      <c r="B66" s="250"/>
      <c r="C66" s="246">
        <v>3</v>
      </c>
      <c r="D66" s="129" t="s">
        <v>549</v>
      </c>
      <c r="E66" s="128">
        <v>185700</v>
      </c>
      <c r="F66" s="128">
        <v>8003</v>
      </c>
      <c r="G66" s="127">
        <f t="shared" si="1"/>
        <v>4.3096392030156165</v>
      </c>
    </row>
    <row r="67" spans="1:7" s="120" customFormat="1" ht="17.25" x14ac:dyDescent="0.25">
      <c r="A67" s="286"/>
      <c r="B67" s="250"/>
      <c r="C67" s="246">
        <v>4</v>
      </c>
      <c r="D67" s="129" t="s">
        <v>548</v>
      </c>
      <c r="E67" s="128">
        <v>370700</v>
      </c>
      <c r="F67" s="128">
        <v>42516</v>
      </c>
      <c r="G67" s="127">
        <f t="shared" si="1"/>
        <v>11.469112489884004</v>
      </c>
    </row>
    <row r="68" spans="1:7" s="120" customFormat="1" ht="17.25" x14ac:dyDescent="0.25">
      <c r="A68" s="286"/>
      <c r="B68" s="251"/>
      <c r="C68" s="247"/>
      <c r="D68" s="126" t="s">
        <v>516</v>
      </c>
      <c r="E68" s="124">
        <f>SUM(E64:E67)</f>
        <v>1198600</v>
      </c>
      <c r="F68" s="124">
        <f>SUM(F64:F67)</f>
        <v>263386</v>
      </c>
      <c r="G68" s="123">
        <f t="shared" ref="G68:G99" si="2">F68/E68*100</f>
        <v>21.974470215251127</v>
      </c>
    </row>
    <row r="69" spans="1:7" s="120" customFormat="1" ht="17.25" x14ac:dyDescent="0.25">
      <c r="A69" s="287"/>
      <c r="B69" s="253" t="s">
        <v>515</v>
      </c>
      <c r="C69" s="247"/>
      <c r="D69" s="126"/>
      <c r="E69" s="124">
        <v>2242900</v>
      </c>
      <c r="F69" s="124">
        <f>F68</f>
        <v>263386</v>
      </c>
      <c r="G69" s="123">
        <f t="shared" si="2"/>
        <v>11.743100450309866</v>
      </c>
    </row>
    <row r="70" spans="1:7" s="120" customFormat="1" ht="17.25" x14ac:dyDescent="0.25">
      <c r="A70" s="286">
        <v>13</v>
      </c>
      <c r="B70" s="250" t="s">
        <v>18</v>
      </c>
      <c r="C70" s="246">
        <v>1</v>
      </c>
      <c r="D70" s="129" t="s">
        <v>547</v>
      </c>
      <c r="E70" s="128">
        <v>357631</v>
      </c>
      <c r="F70" s="128">
        <v>109184</v>
      </c>
      <c r="G70" s="127">
        <f t="shared" si="2"/>
        <v>30.52979188045779</v>
      </c>
    </row>
    <row r="71" spans="1:7" s="120" customFormat="1" ht="17.25" x14ac:dyDescent="0.25">
      <c r="A71" s="286"/>
      <c r="B71" s="250"/>
      <c r="C71" s="246">
        <v>2</v>
      </c>
      <c r="D71" s="129" t="s">
        <v>546</v>
      </c>
      <c r="E71" s="128">
        <v>318583</v>
      </c>
      <c r="F71" s="128">
        <v>184795</v>
      </c>
      <c r="G71" s="127">
        <f t="shared" si="2"/>
        <v>58.005292184454284</v>
      </c>
    </row>
    <row r="72" spans="1:7" s="120" customFormat="1" ht="17.25" x14ac:dyDescent="0.25">
      <c r="A72" s="286"/>
      <c r="B72" s="250"/>
      <c r="C72" s="246">
        <v>3</v>
      </c>
      <c r="D72" s="129" t="s">
        <v>545</v>
      </c>
      <c r="E72" s="128">
        <v>138251</v>
      </c>
      <c r="F72" s="128">
        <v>16865</v>
      </c>
      <c r="G72" s="127">
        <f t="shared" si="2"/>
        <v>12.198826771596588</v>
      </c>
    </row>
    <row r="73" spans="1:7" s="120" customFormat="1" ht="17.25" x14ac:dyDescent="0.25">
      <c r="A73" s="286"/>
      <c r="B73" s="250"/>
      <c r="C73" s="246">
        <v>4</v>
      </c>
      <c r="D73" s="129" t="s">
        <v>544</v>
      </c>
      <c r="E73" s="128">
        <v>199119</v>
      </c>
      <c r="F73" s="128">
        <v>95965</v>
      </c>
      <c r="G73" s="127">
        <f t="shared" si="2"/>
        <v>48.194798085566923</v>
      </c>
    </row>
    <row r="74" spans="1:7" s="120" customFormat="1" ht="17.25" x14ac:dyDescent="0.25">
      <c r="A74" s="286"/>
      <c r="B74" s="250"/>
      <c r="C74" s="246">
        <v>5</v>
      </c>
      <c r="D74" s="129" t="s">
        <v>543</v>
      </c>
      <c r="E74" s="128">
        <v>453800</v>
      </c>
      <c r="F74" s="128">
        <v>59913</v>
      </c>
      <c r="G74" s="127">
        <f t="shared" si="2"/>
        <v>13.202512119876598</v>
      </c>
    </row>
    <row r="75" spans="1:7" s="120" customFormat="1" ht="17.25" x14ac:dyDescent="0.25">
      <c r="A75" s="286"/>
      <c r="B75" s="250"/>
      <c r="C75" s="246">
        <v>6</v>
      </c>
      <c r="D75" s="129" t="s">
        <v>542</v>
      </c>
      <c r="E75" s="128">
        <v>302575</v>
      </c>
      <c r="F75" s="128">
        <v>50986</v>
      </c>
      <c r="G75" s="127">
        <f t="shared" si="2"/>
        <v>16.850698174006446</v>
      </c>
    </row>
    <row r="76" spans="1:7" s="120" customFormat="1" ht="17.25" x14ac:dyDescent="0.25">
      <c r="A76" s="286"/>
      <c r="B76" s="250"/>
      <c r="C76" s="246">
        <v>7</v>
      </c>
      <c r="D76" s="129" t="s">
        <v>541</v>
      </c>
      <c r="E76" s="128">
        <v>196581</v>
      </c>
      <c r="F76" s="128">
        <v>29416</v>
      </c>
      <c r="G76" s="127">
        <f t="shared" si="2"/>
        <v>14.963806268154094</v>
      </c>
    </row>
    <row r="77" spans="1:7" s="120" customFormat="1" ht="17.25" x14ac:dyDescent="0.25">
      <c r="A77" s="286"/>
      <c r="B77" s="250"/>
      <c r="C77" s="246">
        <v>8</v>
      </c>
      <c r="D77" s="129" t="s">
        <v>540</v>
      </c>
      <c r="E77" s="128">
        <v>142160</v>
      </c>
      <c r="F77" s="128">
        <v>70702</v>
      </c>
      <c r="G77" s="127">
        <f t="shared" si="2"/>
        <v>49.734102419808664</v>
      </c>
    </row>
    <row r="78" spans="1:7" s="120" customFormat="1" ht="17.25" x14ac:dyDescent="0.25">
      <c r="A78" s="286"/>
      <c r="B78" s="251"/>
      <c r="C78" s="247"/>
      <c r="D78" s="126" t="s">
        <v>516</v>
      </c>
      <c r="E78" s="124">
        <f>SUM(E70:E77)</f>
        <v>2108700</v>
      </c>
      <c r="F78" s="124">
        <f>SUM(F70:F77)</f>
        <v>617826</v>
      </c>
      <c r="G78" s="123">
        <f t="shared" si="2"/>
        <v>29.298904538341159</v>
      </c>
    </row>
    <row r="79" spans="1:7" s="120" customFormat="1" ht="17.25" x14ac:dyDescent="0.25">
      <c r="A79" s="287"/>
      <c r="B79" s="253" t="s">
        <v>515</v>
      </c>
      <c r="C79" s="247"/>
      <c r="D79" s="126"/>
      <c r="E79" s="124">
        <f>E78</f>
        <v>2108700</v>
      </c>
      <c r="F79" s="124">
        <f>F78</f>
        <v>617826</v>
      </c>
      <c r="G79" s="123">
        <f t="shared" si="2"/>
        <v>29.298904538341159</v>
      </c>
    </row>
    <row r="80" spans="1:7" s="120" customFormat="1" ht="34.5" x14ac:dyDescent="0.25">
      <c r="A80" s="286">
        <v>14</v>
      </c>
      <c r="B80" s="250" t="s">
        <v>19</v>
      </c>
      <c r="C80" s="246"/>
      <c r="D80" s="132" t="s">
        <v>539</v>
      </c>
      <c r="E80" s="131">
        <v>1657900</v>
      </c>
      <c r="F80" s="131">
        <v>441339</v>
      </c>
      <c r="G80" s="127">
        <f t="shared" si="2"/>
        <v>26.620363109958383</v>
      </c>
    </row>
    <row r="81" spans="1:7" s="120" customFormat="1" ht="17.25" x14ac:dyDescent="0.25">
      <c r="A81" s="286"/>
      <c r="B81" s="251"/>
      <c r="C81" s="247"/>
      <c r="D81" s="126" t="s">
        <v>516</v>
      </c>
      <c r="E81" s="124">
        <f>SUM(E80)</f>
        <v>1657900</v>
      </c>
      <c r="F81" s="124">
        <f>SUM(F80)</f>
        <v>441339</v>
      </c>
      <c r="G81" s="123">
        <f t="shared" si="2"/>
        <v>26.620363109958383</v>
      </c>
    </row>
    <row r="82" spans="1:7" s="120" customFormat="1" ht="17.25" x14ac:dyDescent="0.25">
      <c r="A82" s="287"/>
      <c r="B82" s="253" t="s">
        <v>515</v>
      </c>
      <c r="C82" s="247"/>
      <c r="D82" s="126"/>
      <c r="E82" s="124">
        <f>E81</f>
        <v>1657900</v>
      </c>
      <c r="F82" s="124">
        <f>F81</f>
        <v>441339</v>
      </c>
      <c r="G82" s="123">
        <f t="shared" si="2"/>
        <v>26.620363109958383</v>
      </c>
    </row>
    <row r="83" spans="1:7" s="120" customFormat="1" ht="17.25" x14ac:dyDescent="0.25">
      <c r="A83" s="286">
        <v>15</v>
      </c>
      <c r="B83" s="250" t="s">
        <v>22</v>
      </c>
      <c r="C83" s="246">
        <v>1</v>
      </c>
      <c r="D83" s="129" t="s">
        <v>538</v>
      </c>
      <c r="E83" s="131">
        <v>842388</v>
      </c>
      <c r="F83" s="131">
        <v>398913</v>
      </c>
      <c r="G83" s="127">
        <f t="shared" si="2"/>
        <v>47.355019302269262</v>
      </c>
    </row>
    <row r="84" spans="1:7" s="120" customFormat="1" ht="17.25" x14ac:dyDescent="0.25">
      <c r="A84" s="286"/>
      <c r="B84" s="250"/>
      <c r="C84" s="246">
        <v>2</v>
      </c>
      <c r="D84" s="129" t="s">
        <v>537</v>
      </c>
      <c r="E84" s="128">
        <v>591681</v>
      </c>
      <c r="F84" s="128">
        <v>81478</v>
      </c>
      <c r="G84" s="127">
        <f t="shared" si="2"/>
        <v>13.770595979928373</v>
      </c>
    </row>
    <row r="85" spans="1:7" s="120" customFormat="1" ht="17.25" x14ac:dyDescent="0.25">
      <c r="A85" s="286"/>
      <c r="B85" s="250"/>
      <c r="C85" s="246">
        <v>3</v>
      </c>
      <c r="D85" s="129" t="s">
        <v>536</v>
      </c>
      <c r="E85" s="128">
        <v>1764504</v>
      </c>
      <c r="F85" s="128">
        <v>361120</v>
      </c>
      <c r="G85" s="127">
        <f t="shared" si="2"/>
        <v>20.465807955096729</v>
      </c>
    </row>
    <row r="86" spans="1:7" s="120" customFormat="1" ht="17.25" x14ac:dyDescent="0.25">
      <c r="A86" s="286"/>
      <c r="B86" s="250"/>
      <c r="C86" s="248">
        <v>4</v>
      </c>
      <c r="D86" s="130" t="s">
        <v>535</v>
      </c>
      <c r="E86" s="128">
        <v>455093</v>
      </c>
      <c r="F86" s="128">
        <v>136908</v>
      </c>
      <c r="G86" s="127">
        <f t="shared" si="2"/>
        <v>30.083521390133445</v>
      </c>
    </row>
    <row r="87" spans="1:7" s="120" customFormat="1" ht="17.25" x14ac:dyDescent="0.25">
      <c r="A87" s="286"/>
      <c r="B87" s="251"/>
      <c r="C87" s="247"/>
      <c r="D87" s="126" t="s">
        <v>516</v>
      </c>
      <c r="E87" s="124">
        <f>SUM(E83:E86)</f>
        <v>3653666</v>
      </c>
      <c r="F87" s="124">
        <f>SUM(F83:F86)</f>
        <v>978419</v>
      </c>
      <c r="G87" s="123">
        <f t="shared" si="2"/>
        <v>26.779103508640361</v>
      </c>
    </row>
    <row r="88" spans="1:7" s="120" customFormat="1" ht="17.25" x14ac:dyDescent="0.25">
      <c r="A88" s="287"/>
      <c r="B88" s="253" t="s">
        <v>515</v>
      </c>
      <c r="C88" s="247"/>
      <c r="D88" s="126"/>
      <c r="E88" s="124">
        <v>34223900</v>
      </c>
      <c r="F88" s="124">
        <f>F87</f>
        <v>978419</v>
      </c>
      <c r="G88" s="123">
        <f t="shared" si="2"/>
        <v>2.8588763992414656</v>
      </c>
    </row>
    <row r="89" spans="1:7" s="120" customFormat="1" ht="17.25" x14ac:dyDescent="0.25">
      <c r="A89" s="286">
        <v>16</v>
      </c>
      <c r="B89" s="250" t="s">
        <v>23</v>
      </c>
      <c r="C89" s="246">
        <v>1</v>
      </c>
      <c r="D89" s="129" t="s">
        <v>534</v>
      </c>
      <c r="E89" s="131">
        <v>95400</v>
      </c>
      <c r="F89" s="131">
        <v>5922</v>
      </c>
      <c r="G89" s="127">
        <f t="shared" si="2"/>
        <v>6.2075471698113205</v>
      </c>
    </row>
    <row r="90" spans="1:7" s="120" customFormat="1" ht="17.25" x14ac:dyDescent="0.25">
      <c r="A90" s="286"/>
      <c r="B90" s="250"/>
      <c r="C90" s="246">
        <v>2</v>
      </c>
      <c r="D90" s="129" t="s">
        <v>528</v>
      </c>
      <c r="E90" s="131">
        <v>116600</v>
      </c>
      <c r="F90" s="131">
        <v>17274</v>
      </c>
      <c r="G90" s="127">
        <f t="shared" si="2"/>
        <v>14.814751286449399</v>
      </c>
    </row>
    <row r="91" spans="1:7" s="120" customFormat="1" ht="17.25" x14ac:dyDescent="0.25">
      <c r="A91" s="286"/>
      <c r="B91" s="250"/>
      <c r="C91" s="246">
        <v>3</v>
      </c>
      <c r="D91" s="129" t="s">
        <v>526</v>
      </c>
      <c r="E91" s="131">
        <v>422600</v>
      </c>
      <c r="F91" s="131">
        <v>94963</v>
      </c>
      <c r="G91" s="127">
        <f t="shared" si="2"/>
        <v>22.471131093232373</v>
      </c>
    </row>
    <row r="92" spans="1:7" s="120" customFormat="1" ht="17.25" x14ac:dyDescent="0.25">
      <c r="A92" s="286"/>
      <c r="B92" s="250"/>
      <c r="C92" s="246">
        <v>4</v>
      </c>
      <c r="D92" s="129" t="s">
        <v>527</v>
      </c>
      <c r="E92" s="131">
        <v>75000</v>
      </c>
      <c r="F92" s="131">
        <v>5323</v>
      </c>
      <c r="G92" s="127">
        <f t="shared" si="2"/>
        <v>7.0973333333333333</v>
      </c>
    </row>
    <row r="93" spans="1:7" s="120" customFormat="1" ht="17.25" x14ac:dyDescent="0.25">
      <c r="A93" s="286"/>
      <c r="B93" s="251"/>
      <c r="C93" s="247"/>
      <c r="D93" s="126" t="s">
        <v>516</v>
      </c>
      <c r="E93" s="124">
        <f>SUM(E89:E92)</f>
        <v>709600</v>
      </c>
      <c r="F93" s="124">
        <f>SUM(F89:F92)</f>
        <v>123482</v>
      </c>
      <c r="G93" s="123">
        <f t="shared" si="2"/>
        <v>17.40163472378805</v>
      </c>
    </row>
    <row r="94" spans="1:7" s="120" customFormat="1" ht="17.25" x14ac:dyDescent="0.25">
      <c r="A94" s="287"/>
      <c r="B94" s="253" t="s">
        <v>515</v>
      </c>
      <c r="C94" s="247"/>
      <c r="D94" s="126"/>
      <c r="E94" s="124">
        <f>E93</f>
        <v>709600</v>
      </c>
      <c r="F94" s="124">
        <f>F93</f>
        <v>123482</v>
      </c>
      <c r="G94" s="123">
        <f t="shared" si="2"/>
        <v>17.40163472378805</v>
      </c>
    </row>
    <row r="95" spans="1:7" s="120" customFormat="1" ht="17.25" x14ac:dyDescent="0.25">
      <c r="A95" s="286">
        <v>17</v>
      </c>
      <c r="B95" s="250" t="s">
        <v>533</v>
      </c>
      <c r="C95" s="246">
        <v>1</v>
      </c>
      <c r="D95" s="129" t="s">
        <v>270</v>
      </c>
      <c r="E95" s="128">
        <v>746128</v>
      </c>
      <c r="F95" s="128">
        <v>19566</v>
      </c>
      <c r="G95" s="127">
        <f t="shared" si="2"/>
        <v>2.6223382583149273</v>
      </c>
    </row>
    <row r="96" spans="1:7" s="120" customFormat="1" ht="17.25" x14ac:dyDescent="0.25">
      <c r="A96" s="286"/>
      <c r="B96" s="250"/>
      <c r="C96" s="246">
        <v>2</v>
      </c>
      <c r="D96" s="129" t="s">
        <v>532</v>
      </c>
      <c r="E96" s="128">
        <v>962247</v>
      </c>
      <c r="F96" s="128">
        <v>194502</v>
      </c>
      <c r="G96" s="127">
        <f t="shared" si="2"/>
        <v>20.213313213759047</v>
      </c>
    </row>
    <row r="97" spans="1:7" s="120" customFormat="1" ht="17.25" x14ac:dyDescent="0.25">
      <c r="A97" s="286"/>
      <c r="B97" s="250"/>
      <c r="C97" s="246">
        <v>3</v>
      </c>
      <c r="D97" s="129" t="s">
        <v>531</v>
      </c>
      <c r="E97" s="128">
        <v>825997</v>
      </c>
      <c r="F97" s="128">
        <v>5579</v>
      </c>
      <c r="G97" s="127">
        <f t="shared" si="2"/>
        <v>0.67542618193528547</v>
      </c>
    </row>
    <row r="98" spans="1:7" s="120" customFormat="1" ht="17.25" x14ac:dyDescent="0.25">
      <c r="A98" s="286"/>
      <c r="B98" s="250"/>
      <c r="C98" s="246">
        <v>4</v>
      </c>
      <c r="D98" s="129" t="s">
        <v>530</v>
      </c>
      <c r="E98" s="128">
        <v>682308</v>
      </c>
      <c r="F98" s="128">
        <v>36240</v>
      </c>
      <c r="G98" s="127">
        <f t="shared" si="2"/>
        <v>5.3113843015177897</v>
      </c>
    </row>
    <row r="99" spans="1:7" s="120" customFormat="1" ht="17.25" x14ac:dyDescent="0.25">
      <c r="A99" s="286"/>
      <c r="B99" s="250"/>
      <c r="C99" s="246">
        <v>5</v>
      </c>
      <c r="D99" s="129" t="s">
        <v>529</v>
      </c>
      <c r="E99" s="128">
        <v>459054</v>
      </c>
      <c r="F99" s="128">
        <v>78213</v>
      </c>
      <c r="G99" s="127">
        <f t="shared" si="2"/>
        <v>17.037864826360298</v>
      </c>
    </row>
    <row r="100" spans="1:7" s="120" customFormat="1" ht="17.25" x14ac:dyDescent="0.25">
      <c r="A100" s="286"/>
      <c r="B100" s="251"/>
      <c r="C100" s="247"/>
      <c r="D100" s="126" t="s">
        <v>516</v>
      </c>
      <c r="E100" s="124">
        <f>SUM(E95:E99)</f>
        <v>3675734</v>
      </c>
      <c r="F100" s="124">
        <f>SUM(F95:F99)</f>
        <v>334100</v>
      </c>
      <c r="G100" s="123">
        <f t="shared" ref="G100:G121" si="3">F100/E100*100</f>
        <v>9.0893410676615876</v>
      </c>
    </row>
    <row r="101" spans="1:7" s="120" customFormat="1" ht="17.25" x14ac:dyDescent="0.25">
      <c r="A101" s="287"/>
      <c r="B101" s="253" t="s">
        <v>515</v>
      </c>
      <c r="C101" s="247"/>
      <c r="D101" s="126"/>
      <c r="E101" s="124">
        <v>13006000</v>
      </c>
      <c r="F101" s="124">
        <f>F100</f>
        <v>334100</v>
      </c>
      <c r="G101" s="123">
        <f t="shared" si="3"/>
        <v>2.5688143933569121</v>
      </c>
    </row>
    <row r="102" spans="1:7" s="120" customFormat="1" ht="17.25" x14ac:dyDescent="0.25">
      <c r="A102" s="286">
        <v>18</v>
      </c>
      <c r="B102" s="250" t="s">
        <v>26</v>
      </c>
      <c r="C102" s="246">
        <v>1</v>
      </c>
      <c r="D102" s="129" t="s">
        <v>528</v>
      </c>
      <c r="E102" s="131">
        <v>303300</v>
      </c>
      <c r="F102" s="131">
        <v>21385</v>
      </c>
      <c r="G102" s="127">
        <f t="shared" si="3"/>
        <v>7.0507748104187282</v>
      </c>
    </row>
    <row r="103" spans="1:7" s="120" customFormat="1" ht="17.25" x14ac:dyDescent="0.25">
      <c r="A103" s="286"/>
      <c r="B103" s="250"/>
      <c r="C103" s="246">
        <v>2</v>
      </c>
      <c r="D103" s="129" t="s">
        <v>527</v>
      </c>
      <c r="E103" s="131">
        <v>314000</v>
      </c>
      <c r="F103" s="131">
        <v>33396</v>
      </c>
      <c r="G103" s="127">
        <f t="shared" si="3"/>
        <v>10.635668789808918</v>
      </c>
    </row>
    <row r="104" spans="1:7" s="120" customFormat="1" ht="17.25" x14ac:dyDescent="0.25">
      <c r="A104" s="286"/>
      <c r="B104" s="250"/>
      <c r="C104" s="246">
        <v>3</v>
      </c>
      <c r="D104" s="129" t="s">
        <v>526</v>
      </c>
      <c r="E104" s="131">
        <v>210070</v>
      </c>
      <c r="F104" s="131">
        <v>60732</v>
      </c>
      <c r="G104" s="127">
        <f t="shared" si="3"/>
        <v>28.910363212262581</v>
      </c>
    </row>
    <row r="105" spans="1:7" s="120" customFormat="1" ht="17.25" x14ac:dyDescent="0.25">
      <c r="A105" s="286"/>
      <c r="B105" s="250"/>
      <c r="C105" s="246">
        <v>4</v>
      </c>
      <c r="D105" s="129" t="s">
        <v>525</v>
      </c>
      <c r="E105" s="131">
        <v>221230</v>
      </c>
      <c r="F105" s="131">
        <v>47323</v>
      </c>
      <c r="G105" s="127">
        <f t="shared" si="3"/>
        <v>21.390860190751706</v>
      </c>
    </row>
    <row r="106" spans="1:7" s="120" customFormat="1" ht="17.25" x14ac:dyDescent="0.25">
      <c r="A106" s="286"/>
      <c r="B106" s="251"/>
      <c r="C106" s="247"/>
      <c r="D106" s="126" t="s">
        <v>516</v>
      </c>
      <c r="E106" s="124">
        <f>SUM(E102:E105)</f>
        <v>1048600</v>
      </c>
      <c r="F106" s="124">
        <f>SUM(F102:F105)</f>
        <v>162836</v>
      </c>
      <c r="G106" s="123">
        <f t="shared" si="3"/>
        <v>15.5288956704177</v>
      </c>
    </row>
    <row r="107" spans="1:7" s="120" customFormat="1" ht="17.25" x14ac:dyDescent="0.25">
      <c r="A107" s="287"/>
      <c r="B107" s="253" t="s">
        <v>515</v>
      </c>
      <c r="C107" s="247"/>
      <c r="D107" s="126"/>
      <c r="E107" s="124">
        <f>E106</f>
        <v>1048600</v>
      </c>
      <c r="F107" s="124">
        <f>F106</f>
        <v>162836</v>
      </c>
      <c r="G107" s="123">
        <f t="shared" si="3"/>
        <v>15.5288956704177</v>
      </c>
    </row>
    <row r="108" spans="1:7" s="120" customFormat="1" ht="17.25" x14ac:dyDescent="0.25">
      <c r="A108" s="286">
        <v>19</v>
      </c>
      <c r="B108" s="250" t="s">
        <v>27</v>
      </c>
      <c r="C108" s="246">
        <v>1</v>
      </c>
      <c r="D108" s="129" t="s">
        <v>524</v>
      </c>
      <c r="E108" s="131">
        <v>400369</v>
      </c>
      <c r="F108" s="131">
        <v>92650</v>
      </c>
      <c r="G108" s="127">
        <f t="shared" si="3"/>
        <v>23.141152287015228</v>
      </c>
    </row>
    <row r="109" spans="1:7" s="120" customFormat="1" ht="17.25" x14ac:dyDescent="0.25">
      <c r="A109" s="286"/>
      <c r="B109" s="250"/>
      <c r="C109" s="246">
        <v>2</v>
      </c>
      <c r="D109" s="130" t="s">
        <v>523</v>
      </c>
      <c r="E109" s="128">
        <v>454057</v>
      </c>
      <c r="F109" s="128">
        <v>37732</v>
      </c>
      <c r="G109" s="127">
        <f t="shared" si="3"/>
        <v>8.3099698936477129</v>
      </c>
    </row>
    <row r="110" spans="1:7" s="120" customFormat="1" ht="17.25" x14ac:dyDescent="0.25">
      <c r="A110" s="286"/>
      <c r="B110" s="250"/>
      <c r="C110" s="246">
        <v>3</v>
      </c>
      <c r="D110" s="129" t="s">
        <v>522</v>
      </c>
      <c r="E110" s="128">
        <v>504149</v>
      </c>
      <c r="F110" s="128">
        <v>95450</v>
      </c>
      <c r="G110" s="127">
        <f t="shared" si="3"/>
        <v>18.932894838629053</v>
      </c>
    </row>
    <row r="111" spans="1:7" s="120" customFormat="1" ht="17.25" x14ac:dyDescent="0.25">
      <c r="A111" s="286"/>
      <c r="B111" s="250"/>
      <c r="C111" s="246">
        <v>4</v>
      </c>
      <c r="D111" s="129" t="s">
        <v>521</v>
      </c>
      <c r="E111" s="128">
        <v>376432</v>
      </c>
      <c r="F111" s="128">
        <v>22975</v>
      </c>
      <c r="G111" s="127">
        <f t="shared" si="3"/>
        <v>6.1033599693968634</v>
      </c>
    </row>
    <row r="112" spans="1:7" s="120" customFormat="1" ht="17.25" x14ac:dyDescent="0.25">
      <c r="A112" s="286"/>
      <c r="B112" s="250"/>
      <c r="C112" s="246">
        <v>5</v>
      </c>
      <c r="D112" s="129" t="s">
        <v>520</v>
      </c>
      <c r="E112" s="128">
        <v>570633</v>
      </c>
      <c r="F112" s="128">
        <v>88717</v>
      </c>
      <c r="G112" s="127">
        <f t="shared" si="3"/>
        <v>15.547120478486173</v>
      </c>
    </row>
    <row r="113" spans="1:9" s="120" customFormat="1" ht="17.25" x14ac:dyDescent="0.25">
      <c r="A113" s="286"/>
      <c r="B113" s="251"/>
      <c r="C113" s="247"/>
      <c r="D113" s="126" t="s">
        <v>516</v>
      </c>
      <c r="E113" s="124">
        <f>SUM(E108:E112)</f>
        <v>2305640</v>
      </c>
      <c r="F113" s="124">
        <f>SUM(F108:F112)</f>
        <v>337524</v>
      </c>
      <c r="G113" s="123">
        <f t="shared" si="3"/>
        <v>14.639059003140126</v>
      </c>
    </row>
    <row r="114" spans="1:9" s="120" customFormat="1" ht="17.25" x14ac:dyDescent="0.25">
      <c r="A114" s="287"/>
      <c r="B114" s="253" t="s">
        <v>515</v>
      </c>
      <c r="C114" s="247"/>
      <c r="D114" s="126"/>
      <c r="E114" s="124">
        <v>24092800</v>
      </c>
      <c r="F114" s="124">
        <f>F113</f>
        <v>337524</v>
      </c>
      <c r="G114" s="123">
        <f t="shared" si="3"/>
        <v>1.4009330588391553</v>
      </c>
    </row>
    <row r="115" spans="1:9" s="120" customFormat="1" ht="17.25" x14ac:dyDescent="0.25">
      <c r="A115" s="286">
        <v>20</v>
      </c>
      <c r="B115" s="250" t="s">
        <v>29</v>
      </c>
      <c r="C115" s="246">
        <v>1</v>
      </c>
      <c r="D115" s="129" t="s">
        <v>519</v>
      </c>
      <c r="E115" s="131">
        <v>378090</v>
      </c>
      <c r="F115" s="131">
        <v>64062</v>
      </c>
      <c r="G115" s="127">
        <f t="shared" si="3"/>
        <v>16.943584860747439</v>
      </c>
    </row>
    <row r="116" spans="1:9" s="120" customFormat="1" ht="17.25" x14ac:dyDescent="0.25">
      <c r="A116" s="286"/>
      <c r="B116" s="250"/>
      <c r="C116" s="246">
        <v>2</v>
      </c>
      <c r="D116" s="129" t="s">
        <v>518</v>
      </c>
      <c r="E116" s="128">
        <v>625100</v>
      </c>
      <c r="F116" s="128">
        <v>198619</v>
      </c>
      <c r="G116" s="127">
        <f t="shared" si="3"/>
        <v>31.773956167013278</v>
      </c>
    </row>
    <row r="117" spans="1:9" s="120" customFormat="1" ht="17.25" x14ac:dyDescent="0.25">
      <c r="A117" s="286"/>
      <c r="B117" s="250"/>
      <c r="C117" s="246">
        <v>3</v>
      </c>
      <c r="D117" s="129" t="s">
        <v>517</v>
      </c>
      <c r="E117" s="128">
        <v>966171</v>
      </c>
      <c r="F117" s="128">
        <v>263635</v>
      </c>
      <c r="G117" s="127">
        <f t="shared" si="3"/>
        <v>27.286577634807919</v>
      </c>
    </row>
    <row r="118" spans="1:9" s="120" customFormat="1" ht="17.25" x14ac:dyDescent="0.25">
      <c r="A118" s="286"/>
      <c r="B118" s="251"/>
      <c r="C118" s="247"/>
      <c r="D118" s="126" t="s">
        <v>516</v>
      </c>
      <c r="E118" s="124">
        <f>SUM(E115:E117)</f>
        <v>1969361</v>
      </c>
      <c r="F118" s="124">
        <f>SUM(F115:F117)</f>
        <v>526316</v>
      </c>
      <c r="G118" s="123">
        <f t="shared" si="3"/>
        <v>26.725216961237681</v>
      </c>
    </row>
    <row r="119" spans="1:9" s="120" customFormat="1" ht="17.25" x14ac:dyDescent="0.25">
      <c r="A119" s="286"/>
      <c r="B119" s="252" t="s">
        <v>515</v>
      </c>
      <c r="C119" s="247"/>
      <c r="D119" s="126"/>
      <c r="E119" s="124">
        <v>8875200</v>
      </c>
      <c r="F119" s="124">
        <f>F118</f>
        <v>526316</v>
      </c>
      <c r="G119" s="123">
        <f t="shared" si="3"/>
        <v>5.9301874887326482</v>
      </c>
    </row>
    <row r="120" spans="1:9" s="120" customFormat="1" ht="17.25" x14ac:dyDescent="0.25">
      <c r="A120" s="288" t="s">
        <v>514</v>
      </c>
      <c r="B120" s="257"/>
      <c r="C120" s="316" t="s">
        <v>513</v>
      </c>
      <c r="D120" s="317"/>
      <c r="E120" s="125">
        <v>45916573</v>
      </c>
      <c r="F120" s="124">
        <v>8853262</v>
      </c>
      <c r="G120" s="123">
        <f t="shared" si="3"/>
        <v>19.281190693390815</v>
      </c>
    </row>
    <row r="121" spans="1:9" s="120" customFormat="1" ht="17.25" x14ac:dyDescent="0.25">
      <c r="A121" s="289" t="s">
        <v>512</v>
      </c>
      <c r="B121" s="256"/>
      <c r="C121" s="254"/>
      <c r="D121" s="255"/>
      <c r="E121" s="125">
        <v>328746900</v>
      </c>
      <c r="F121" s="124">
        <f>F120</f>
        <v>8853262</v>
      </c>
      <c r="G121" s="123">
        <f t="shared" si="3"/>
        <v>2.6930328468496585</v>
      </c>
    </row>
    <row r="122" spans="1:9" s="120" customFormat="1" ht="17.25" x14ac:dyDescent="0.3">
      <c r="A122" s="318" t="s">
        <v>739</v>
      </c>
      <c r="B122" s="318"/>
      <c r="C122" s="318"/>
      <c r="D122" s="318"/>
      <c r="E122" s="318"/>
      <c r="F122" s="318"/>
      <c r="G122" s="122"/>
      <c r="I122" s="121"/>
    </row>
    <row r="123" spans="1:9" x14ac:dyDescent="0.25">
      <c r="I123" s="119"/>
    </row>
    <row r="124" spans="1:9" x14ac:dyDescent="0.25">
      <c r="D124" s="115"/>
    </row>
    <row r="126" spans="1:9" x14ac:dyDescent="0.2">
      <c r="E126" s="118"/>
    </row>
    <row r="133" spans="4:4" x14ac:dyDescent="0.25">
      <c r="D133" s="117"/>
    </row>
  </sheetData>
  <mergeCells count="4">
    <mergeCell ref="C120:D120"/>
    <mergeCell ref="A122:F122"/>
    <mergeCell ref="A1:G1"/>
    <mergeCell ref="C3:D3"/>
  </mergeCells>
  <printOptions horizontalCentered="1"/>
  <pageMargins left="0.47244094488188981" right="0.15748031496062992" top="1.01" bottom="1.07" header="0.6692913385826772" footer="0.23622047244094491"/>
  <pageSetup paperSize="9" scale="57" firstPageNumber="145" orientation="portrait" useFirstPageNumber="1" r:id="rId1"/>
  <headerFooter scaleWithDoc="0" alignWithMargins="0">
    <evenFooter>&amp;C146</evenFooter>
  </headerFooter>
  <rowBreaks count="1" manualBreakCount="1">
    <brk id="6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view="pageBreakPreview" zoomScaleNormal="100" zoomScaleSheetLayoutView="100" workbookViewId="0">
      <selection activeCell="B32" sqref="B32"/>
    </sheetView>
  </sheetViews>
  <sheetFormatPr defaultRowHeight="15" x14ac:dyDescent="0.25"/>
  <cols>
    <col min="1" max="1" width="19.42578125" style="133" customWidth="1"/>
    <col min="2" max="2" width="11.7109375" style="133" customWidth="1"/>
    <col min="3" max="3" width="11" style="133" customWidth="1"/>
    <col min="4" max="4" width="10.140625" style="133" customWidth="1"/>
    <col min="5" max="5" width="10.42578125" style="133" customWidth="1"/>
    <col min="6" max="6" width="10.5703125" style="133" customWidth="1"/>
    <col min="7" max="7" width="9.85546875" style="133" customWidth="1"/>
    <col min="8" max="8" width="11" style="133" customWidth="1"/>
    <col min="9" max="11" width="9.140625" style="133"/>
    <col min="12" max="12" width="12.85546875" style="133" customWidth="1"/>
    <col min="13" max="13" width="13" style="133" customWidth="1"/>
    <col min="14" max="14" width="9.140625" style="133"/>
    <col min="15" max="15" width="10.28515625" style="133" customWidth="1"/>
    <col min="16" max="21" width="9.140625" style="133"/>
    <col min="22" max="22" width="9.85546875" style="133" customWidth="1"/>
    <col min="23" max="23" width="10.28515625" style="133" customWidth="1"/>
    <col min="24" max="25" width="9.140625" style="133"/>
    <col min="26" max="26" width="11" style="133" customWidth="1"/>
    <col min="27" max="27" width="11.42578125" style="133" customWidth="1"/>
    <col min="28" max="16384" width="9.140625" style="133"/>
  </cols>
  <sheetData>
    <row r="1" spans="1:27" ht="17.25" x14ac:dyDescent="0.3">
      <c r="A1" s="152"/>
      <c r="B1" s="151"/>
      <c r="D1" s="151" t="s">
        <v>618</v>
      </c>
      <c r="E1" s="151"/>
      <c r="F1" s="151"/>
      <c r="G1" s="151"/>
      <c r="H1" s="151"/>
      <c r="I1" s="151"/>
      <c r="J1" s="151"/>
      <c r="K1" s="151"/>
      <c r="L1" s="151"/>
      <c r="M1" s="151"/>
      <c r="Q1" s="151" t="s">
        <v>618</v>
      </c>
      <c r="R1" s="151"/>
      <c r="S1" s="151"/>
      <c r="T1" s="151"/>
      <c r="U1" s="151"/>
      <c r="V1" s="151"/>
      <c r="W1" s="151"/>
      <c r="X1" s="151"/>
      <c r="Y1" s="151"/>
      <c r="Z1" s="151"/>
      <c r="AA1" s="151"/>
    </row>
    <row r="2" spans="1:27" s="147" customFormat="1" ht="17.25" x14ac:dyDescent="0.3">
      <c r="A2" s="150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8" t="s">
        <v>617</v>
      </c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8" t="s">
        <v>617</v>
      </c>
    </row>
    <row r="3" spans="1:27" s="146" customFormat="1" ht="28.9" customHeight="1" x14ac:dyDescent="0.25">
      <c r="A3" s="321" t="s">
        <v>616</v>
      </c>
      <c r="B3" s="323" t="s">
        <v>615</v>
      </c>
      <c r="C3" s="323"/>
      <c r="D3" s="321" t="s">
        <v>614</v>
      </c>
      <c r="E3" s="321"/>
      <c r="F3" s="321" t="s">
        <v>613</v>
      </c>
      <c r="G3" s="321"/>
      <c r="H3" s="321" t="s">
        <v>612</v>
      </c>
      <c r="I3" s="321"/>
      <c r="J3" s="321" t="s">
        <v>611</v>
      </c>
      <c r="K3" s="321"/>
      <c r="L3" s="321" t="s">
        <v>610</v>
      </c>
      <c r="M3" s="321"/>
      <c r="N3" s="322" t="s">
        <v>609</v>
      </c>
      <c r="O3" s="322"/>
      <c r="P3" s="326" t="s">
        <v>608</v>
      </c>
      <c r="Q3" s="327"/>
      <c r="R3" s="324" t="s">
        <v>607</v>
      </c>
      <c r="S3" s="325"/>
      <c r="T3" s="324" t="s">
        <v>606</v>
      </c>
      <c r="U3" s="325"/>
      <c r="V3" s="326" t="s">
        <v>605</v>
      </c>
      <c r="W3" s="327"/>
      <c r="X3" s="326" t="s">
        <v>604</v>
      </c>
      <c r="Y3" s="327"/>
      <c r="Z3" s="326" t="s">
        <v>603</v>
      </c>
      <c r="AA3" s="327"/>
    </row>
    <row r="4" spans="1:27" s="143" customFormat="1" ht="15.75" x14ac:dyDescent="0.25">
      <c r="A4" s="322"/>
      <c r="B4" s="145" t="s">
        <v>602</v>
      </c>
      <c r="C4" s="145" t="s">
        <v>601</v>
      </c>
      <c r="D4" s="145" t="s">
        <v>602</v>
      </c>
      <c r="E4" s="145" t="s">
        <v>601</v>
      </c>
      <c r="F4" s="145" t="s">
        <v>602</v>
      </c>
      <c r="G4" s="145" t="s">
        <v>601</v>
      </c>
      <c r="H4" s="145" t="s">
        <v>602</v>
      </c>
      <c r="I4" s="145" t="s">
        <v>601</v>
      </c>
      <c r="J4" s="145" t="s">
        <v>602</v>
      </c>
      <c r="K4" s="145" t="s">
        <v>601</v>
      </c>
      <c r="L4" s="145" t="s">
        <v>602</v>
      </c>
      <c r="M4" s="145" t="s">
        <v>601</v>
      </c>
      <c r="N4" s="145" t="s">
        <v>602</v>
      </c>
      <c r="O4" s="145" t="s">
        <v>601</v>
      </c>
      <c r="P4" s="144" t="s">
        <v>602</v>
      </c>
      <c r="Q4" s="144" t="s">
        <v>601</v>
      </c>
      <c r="R4" s="144" t="s">
        <v>602</v>
      </c>
      <c r="S4" s="144" t="s">
        <v>601</v>
      </c>
      <c r="T4" s="144" t="s">
        <v>602</v>
      </c>
      <c r="U4" s="144" t="s">
        <v>601</v>
      </c>
      <c r="V4" s="144" t="s">
        <v>602</v>
      </c>
      <c r="W4" s="144" t="s">
        <v>601</v>
      </c>
      <c r="X4" s="144" t="s">
        <v>602</v>
      </c>
      <c r="Y4" s="144" t="s">
        <v>601</v>
      </c>
      <c r="Z4" s="144" t="s">
        <v>602</v>
      </c>
      <c r="AA4" s="144" t="s">
        <v>601</v>
      </c>
    </row>
    <row r="5" spans="1:27" x14ac:dyDescent="0.25">
      <c r="A5" s="142" t="s">
        <v>1</v>
      </c>
      <c r="B5" s="140">
        <v>1164257</v>
      </c>
      <c r="C5" s="140">
        <v>1168447</v>
      </c>
      <c r="D5" s="140">
        <v>789433</v>
      </c>
      <c r="E5" s="140">
        <v>783830</v>
      </c>
      <c r="F5" s="140">
        <v>3986</v>
      </c>
      <c r="G5" s="140">
        <v>4722</v>
      </c>
      <c r="H5" s="140">
        <v>117952</v>
      </c>
      <c r="I5" s="140">
        <v>117239</v>
      </c>
      <c r="J5" s="140">
        <v>132334</v>
      </c>
      <c r="K5" s="140">
        <v>125755</v>
      </c>
      <c r="L5" s="141" t="s">
        <v>72</v>
      </c>
      <c r="M5" s="141" t="s">
        <v>72</v>
      </c>
      <c r="N5" s="141" t="s">
        <v>72</v>
      </c>
      <c r="O5" s="141" t="s">
        <v>72</v>
      </c>
      <c r="P5" s="140">
        <v>20833</v>
      </c>
      <c r="Q5" s="140">
        <v>20565</v>
      </c>
      <c r="R5" s="140">
        <v>20521</v>
      </c>
      <c r="S5" s="140">
        <v>20521</v>
      </c>
      <c r="T5" s="140">
        <v>49441</v>
      </c>
      <c r="U5" s="140">
        <v>26649</v>
      </c>
      <c r="V5" s="140">
        <v>2298758</v>
      </c>
      <c r="W5" s="140">
        <v>2267728</v>
      </c>
      <c r="X5" s="140">
        <v>14.35</v>
      </c>
      <c r="Y5" s="140">
        <v>14.16</v>
      </c>
      <c r="Z5" s="140">
        <v>13447078</v>
      </c>
      <c r="AA5" s="140">
        <v>13476591</v>
      </c>
    </row>
    <row r="6" spans="1:27" x14ac:dyDescent="0.25">
      <c r="A6" s="138" t="s">
        <v>2</v>
      </c>
      <c r="B6" s="135">
        <v>120499</v>
      </c>
      <c r="C6" s="135">
        <v>107845</v>
      </c>
      <c r="D6" s="136" t="s">
        <v>72</v>
      </c>
      <c r="E6" s="136" t="s">
        <v>72</v>
      </c>
      <c r="F6" s="136" t="s">
        <v>72</v>
      </c>
      <c r="G6" s="136" t="s">
        <v>72</v>
      </c>
      <c r="H6" s="136" t="s">
        <v>72</v>
      </c>
      <c r="I6" s="136" t="s">
        <v>72</v>
      </c>
      <c r="J6" s="136" t="s">
        <v>72</v>
      </c>
      <c r="K6" s="136" t="s">
        <v>72</v>
      </c>
      <c r="L6" s="135">
        <v>20186</v>
      </c>
      <c r="M6" s="135">
        <v>19072</v>
      </c>
      <c r="N6" s="136" t="s">
        <v>72</v>
      </c>
      <c r="O6" s="136" t="s">
        <v>72</v>
      </c>
      <c r="P6" s="136" t="s">
        <v>72</v>
      </c>
      <c r="Q6" s="136" t="s">
        <v>72</v>
      </c>
      <c r="R6" s="136" t="s">
        <v>72</v>
      </c>
      <c r="S6" s="136" t="s">
        <v>72</v>
      </c>
      <c r="T6" s="135">
        <v>13247</v>
      </c>
      <c r="U6" s="135">
        <v>9769</v>
      </c>
      <c r="V6" s="135">
        <v>153933</v>
      </c>
      <c r="W6" s="135">
        <v>136686</v>
      </c>
      <c r="X6" s="135">
        <v>1.84</v>
      </c>
      <c r="Y6" s="135">
        <v>1.63</v>
      </c>
      <c r="Z6" s="135">
        <v>8144850</v>
      </c>
      <c r="AA6" s="135">
        <v>8162237</v>
      </c>
    </row>
    <row r="7" spans="1:27" x14ac:dyDescent="0.25">
      <c r="A7" s="138" t="s">
        <v>3</v>
      </c>
      <c r="B7" s="135">
        <v>471958</v>
      </c>
      <c r="C7" s="135">
        <v>322540</v>
      </c>
      <c r="D7" s="135">
        <v>31424</v>
      </c>
      <c r="E7" s="135">
        <v>31424</v>
      </c>
      <c r="F7" s="136" t="s">
        <v>72</v>
      </c>
      <c r="G7" s="136" t="s">
        <v>72</v>
      </c>
      <c r="H7" s="136" t="s">
        <v>72</v>
      </c>
      <c r="I7" s="136" t="s">
        <v>72</v>
      </c>
      <c r="J7" s="135">
        <v>186667</v>
      </c>
      <c r="K7" s="135">
        <v>193669</v>
      </c>
      <c r="L7" s="136" t="s">
        <v>72</v>
      </c>
      <c r="M7" s="136" t="s">
        <v>72</v>
      </c>
      <c r="N7" s="136" t="s">
        <v>72</v>
      </c>
      <c r="O7" s="136" t="s">
        <v>72</v>
      </c>
      <c r="P7" s="136" t="s">
        <v>72</v>
      </c>
      <c r="Q7" s="136" t="s">
        <v>72</v>
      </c>
      <c r="R7" s="136" t="s">
        <v>72</v>
      </c>
      <c r="S7" s="136" t="s">
        <v>72</v>
      </c>
      <c r="T7" s="135">
        <v>26548</v>
      </c>
      <c r="U7" s="135">
        <v>24583</v>
      </c>
      <c r="V7" s="135">
        <v>716596</v>
      </c>
      <c r="W7" s="135">
        <v>572215</v>
      </c>
      <c r="X7" s="135">
        <v>9.14</v>
      </c>
      <c r="Y7" s="135">
        <v>7.3</v>
      </c>
      <c r="Z7" s="135">
        <v>6591013</v>
      </c>
      <c r="AA7" s="135">
        <v>6735134</v>
      </c>
    </row>
    <row r="8" spans="1:27" x14ac:dyDescent="0.25">
      <c r="A8" s="138" t="s">
        <v>4</v>
      </c>
      <c r="B8" s="135">
        <v>242525</v>
      </c>
      <c r="C8" s="135">
        <v>255073</v>
      </c>
      <c r="D8" s="135">
        <v>321175</v>
      </c>
      <c r="E8" s="135">
        <v>304364</v>
      </c>
      <c r="F8" s="136" t="s">
        <v>72</v>
      </c>
      <c r="G8" s="136" t="s">
        <v>72</v>
      </c>
      <c r="H8" s="136" t="s">
        <v>72</v>
      </c>
      <c r="I8" s="136" t="s">
        <v>72</v>
      </c>
      <c r="J8" s="135">
        <v>106628</v>
      </c>
      <c r="K8" s="135">
        <v>78450</v>
      </c>
      <c r="L8" s="136" t="s">
        <v>72</v>
      </c>
      <c r="M8" s="136" t="s">
        <v>72</v>
      </c>
      <c r="N8" s="136" t="s">
        <v>72</v>
      </c>
      <c r="O8" s="136" t="s">
        <v>72</v>
      </c>
      <c r="P8" s="135">
        <v>984</v>
      </c>
      <c r="Q8" s="135">
        <v>984</v>
      </c>
      <c r="R8" s="136" t="s">
        <v>72</v>
      </c>
      <c r="S8" s="136" t="s">
        <v>72</v>
      </c>
      <c r="T8" s="135">
        <v>23496</v>
      </c>
      <c r="U8" s="135">
        <v>20669</v>
      </c>
      <c r="V8" s="135">
        <v>694809</v>
      </c>
      <c r="W8" s="135">
        <v>659539</v>
      </c>
      <c r="X8" s="135">
        <v>7.38</v>
      </c>
      <c r="Y8" s="135">
        <v>7</v>
      </c>
      <c r="Z8" s="135">
        <v>8511828</v>
      </c>
      <c r="AA8" s="135">
        <v>8527091</v>
      </c>
    </row>
    <row r="9" spans="1:27" x14ac:dyDescent="0.25">
      <c r="A9" s="138" t="s">
        <v>5</v>
      </c>
      <c r="B9" s="135">
        <v>1348089</v>
      </c>
      <c r="C9" s="135">
        <v>1348122</v>
      </c>
      <c r="D9" s="135">
        <v>783645</v>
      </c>
      <c r="E9" s="135">
        <v>770387</v>
      </c>
      <c r="F9" s="136" t="s">
        <v>72</v>
      </c>
      <c r="G9" s="136" t="s">
        <v>72</v>
      </c>
      <c r="H9" s="136" t="s">
        <v>72</v>
      </c>
      <c r="I9" s="136" t="s">
        <v>72</v>
      </c>
      <c r="J9" s="136" t="s">
        <v>72</v>
      </c>
      <c r="K9" s="136" t="s">
        <v>72</v>
      </c>
      <c r="L9" s="136" t="s">
        <v>72</v>
      </c>
      <c r="M9" s="136" t="s">
        <v>72</v>
      </c>
      <c r="N9" s="136" t="s">
        <v>72</v>
      </c>
      <c r="O9" s="136" t="s">
        <v>72</v>
      </c>
      <c r="P9" s="135">
        <v>40541</v>
      </c>
      <c r="Q9" s="135">
        <v>31972</v>
      </c>
      <c r="R9" s="135">
        <v>7222</v>
      </c>
      <c r="S9" s="135">
        <v>7222</v>
      </c>
      <c r="T9" s="135">
        <v>31656</v>
      </c>
      <c r="U9" s="135">
        <v>18685</v>
      </c>
      <c r="V9" s="135">
        <v>2211153</v>
      </c>
      <c r="W9" s="135">
        <v>2176388</v>
      </c>
      <c r="X9" s="135">
        <v>16.36</v>
      </c>
      <c r="Y9" s="135">
        <v>16.100000000000001</v>
      </c>
      <c r="Z9" s="135">
        <v>11130592</v>
      </c>
      <c r="AA9" s="135">
        <v>11166012</v>
      </c>
    </row>
    <row r="10" spans="1:27" x14ac:dyDescent="0.25">
      <c r="A10" s="138" t="s">
        <v>6</v>
      </c>
      <c r="B10" s="135">
        <v>9980</v>
      </c>
      <c r="C10" s="135">
        <v>9980</v>
      </c>
      <c r="D10" s="136" t="s">
        <v>72</v>
      </c>
      <c r="E10" s="136" t="s">
        <v>72</v>
      </c>
      <c r="F10" s="136" t="s">
        <v>72</v>
      </c>
      <c r="G10" s="136" t="s">
        <v>72</v>
      </c>
      <c r="H10" s="136" t="s">
        <v>72</v>
      </c>
      <c r="I10" s="136" t="s">
        <v>72</v>
      </c>
      <c r="J10" s="135">
        <v>347</v>
      </c>
      <c r="K10" s="135">
        <v>347</v>
      </c>
      <c r="L10" s="136" t="s">
        <v>72</v>
      </c>
      <c r="M10" s="136" t="s">
        <v>72</v>
      </c>
      <c r="N10" s="136" t="s">
        <v>72</v>
      </c>
      <c r="O10" s="136" t="s">
        <v>72</v>
      </c>
      <c r="P10" s="136" t="s">
        <v>72</v>
      </c>
      <c r="Q10" s="136" t="s">
        <v>72</v>
      </c>
      <c r="R10" s="136" t="s">
        <v>72</v>
      </c>
      <c r="S10" s="136" t="s">
        <v>72</v>
      </c>
      <c r="T10" s="135">
        <v>79541</v>
      </c>
      <c r="U10" s="135">
        <v>63187</v>
      </c>
      <c r="V10" s="135">
        <v>89868</v>
      </c>
      <c r="W10" s="135">
        <v>73514</v>
      </c>
      <c r="X10" s="135">
        <v>60.6</v>
      </c>
      <c r="Y10" s="135">
        <v>49.57</v>
      </c>
      <c r="Z10" s="135">
        <v>57307</v>
      </c>
      <c r="AA10" s="135">
        <v>73661</v>
      </c>
    </row>
    <row r="11" spans="1:27" x14ac:dyDescent="0.25">
      <c r="A11" s="138" t="s">
        <v>7</v>
      </c>
      <c r="B11" s="135">
        <v>138172</v>
      </c>
      <c r="C11" s="135">
        <v>132301</v>
      </c>
      <c r="D11" s="135">
        <v>33889</v>
      </c>
      <c r="E11" s="135">
        <v>33892</v>
      </c>
      <c r="F11" s="136" t="s">
        <v>72</v>
      </c>
      <c r="G11" s="136" t="s">
        <v>72</v>
      </c>
      <c r="H11" s="136" t="s">
        <v>72</v>
      </c>
      <c r="I11" s="136" t="s">
        <v>72</v>
      </c>
      <c r="J11" s="135">
        <v>9005</v>
      </c>
      <c r="K11" s="135">
        <v>9003</v>
      </c>
      <c r="L11" s="136" t="s">
        <v>72</v>
      </c>
      <c r="M11" s="136" t="s">
        <v>72</v>
      </c>
      <c r="N11" s="136" t="s">
        <v>72</v>
      </c>
      <c r="O11" s="136" t="s">
        <v>72</v>
      </c>
      <c r="P11" s="135">
        <v>3374</v>
      </c>
      <c r="Q11" s="135">
        <v>3374</v>
      </c>
      <c r="R11" s="136" t="s">
        <v>72</v>
      </c>
      <c r="S11" s="136" t="s">
        <v>72</v>
      </c>
      <c r="T11" s="135">
        <v>8533</v>
      </c>
      <c r="U11" s="135">
        <v>7889</v>
      </c>
      <c r="V11" s="135">
        <v>192973</v>
      </c>
      <c r="W11" s="135">
        <v>186458</v>
      </c>
      <c r="X11" s="135">
        <v>52.13</v>
      </c>
      <c r="Y11" s="135">
        <v>50.37</v>
      </c>
      <c r="Z11" s="135">
        <v>168648</v>
      </c>
      <c r="AA11" s="135">
        <v>174991</v>
      </c>
    </row>
    <row r="12" spans="1:27" x14ac:dyDescent="0.25">
      <c r="A12" s="138" t="s">
        <v>8</v>
      </c>
      <c r="B12" s="135">
        <v>2319826</v>
      </c>
      <c r="C12" s="135">
        <v>2255417</v>
      </c>
      <c r="D12" s="135">
        <v>3859497</v>
      </c>
      <c r="E12" s="135">
        <v>3788099</v>
      </c>
      <c r="F12" s="135">
        <v>1177105</v>
      </c>
      <c r="G12" s="135">
        <v>1179548</v>
      </c>
      <c r="H12" s="135">
        <v>2645405</v>
      </c>
      <c r="I12" s="135">
        <v>2643828</v>
      </c>
      <c r="J12" s="135">
        <v>3375</v>
      </c>
      <c r="K12" s="135">
        <v>3375</v>
      </c>
      <c r="L12" s="136" t="s">
        <v>72</v>
      </c>
      <c r="M12" s="136" t="s">
        <v>72</v>
      </c>
      <c r="N12" s="136" t="s">
        <v>72</v>
      </c>
      <c r="O12" s="136" t="s">
        <v>72</v>
      </c>
      <c r="P12" s="135">
        <v>51637</v>
      </c>
      <c r="Q12" s="135">
        <v>50524</v>
      </c>
      <c r="R12" s="135">
        <v>39218</v>
      </c>
      <c r="S12" s="135">
        <v>39218</v>
      </c>
      <c r="T12" s="135">
        <v>165578</v>
      </c>
      <c r="U12" s="135">
        <v>117447</v>
      </c>
      <c r="V12" s="135">
        <v>10261641</v>
      </c>
      <c r="W12" s="135">
        <v>10077455</v>
      </c>
      <c r="X12" s="135">
        <v>52.29</v>
      </c>
      <c r="Y12" s="135">
        <v>51.35</v>
      </c>
      <c r="Z12" s="135">
        <v>8533439</v>
      </c>
      <c r="AA12" s="135">
        <v>8718876</v>
      </c>
    </row>
    <row r="13" spans="1:27" x14ac:dyDescent="0.25">
      <c r="A13" s="138" t="s">
        <v>9</v>
      </c>
      <c r="B13" s="135">
        <v>41411</v>
      </c>
      <c r="C13" s="135">
        <v>40514</v>
      </c>
      <c r="D13" s="135">
        <v>13568</v>
      </c>
      <c r="E13" s="135">
        <v>13568</v>
      </c>
      <c r="F13" s="135">
        <v>151797</v>
      </c>
      <c r="G13" s="135">
        <v>148151</v>
      </c>
      <c r="H13" s="135">
        <v>27841</v>
      </c>
      <c r="I13" s="135">
        <v>27841</v>
      </c>
      <c r="J13" s="135">
        <v>12530</v>
      </c>
      <c r="K13" s="135">
        <v>8822</v>
      </c>
      <c r="L13" s="136" t="s">
        <v>72</v>
      </c>
      <c r="M13" s="136" t="s">
        <v>72</v>
      </c>
      <c r="N13" s="136" t="s">
        <v>72</v>
      </c>
      <c r="O13" s="136" t="s">
        <v>72</v>
      </c>
      <c r="P13" s="135">
        <v>5962</v>
      </c>
      <c r="Q13" s="135">
        <v>4894</v>
      </c>
      <c r="R13" s="136" t="s">
        <v>72</v>
      </c>
      <c r="S13" s="136" t="s">
        <v>72</v>
      </c>
      <c r="T13" s="135">
        <v>85855</v>
      </c>
      <c r="U13" s="135">
        <v>70792</v>
      </c>
      <c r="V13" s="135">
        <v>338964</v>
      </c>
      <c r="W13" s="135">
        <v>314583</v>
      </c>
      <c r="X13" s="135">
        <v>7.67</v>
      </c>
      <c r="Y13" s="135">
        <v>7.12</v>
      </c>
      <c r="Z13" s="135">
        <v>4082236</v>
      </c>
      <c r="AA13" s="135">
        <v>4106617</v>
      </c>
    </row>
    <row r="14" spans="1:27" x14ac:dyDescent="0.25">
      <c r="A14" s="138" t="s">
        <v>10</v>
      </c>
      <c r="B14" s="135">
        <v>1790803</v>
      </c>
      <c r="C14" s="135">
        <v>1582938</v>
      </c>
      <c r="D14" s="135">
        <v>268261</v>
      </c>
      <c r="E14" s="135">
        <v>233990</v>
      </c>
      <c r="F14" s="139" t="s">
        <v>72</v>
      </c>
      <c r="G14" s="139" t="s">
        <v>72</v>
      </c>
      <c r="H14" s="139" t="s">
        <v>72</v>
      </c>
      <c r="I14" s="139" t="s">
        <v>72</v>
      </c>
      <c r="J14" s="136" t="s">
        <v>72</v>
      </c>
      <c r="K14" s="136" t="s">
        <v>72</v>
      </c>
      <c r="L14" s="135">
        <v>332423</v>
      </c>
      <c r="M14" s="135">
        <v>322417</v>
      </c>
      <c r="N14" s="136" t="s">
        <v>72</v>
      </c>
      <c r="O14" s="136" t="s">
        <v>72</v>
      </c>
      <c r="P14" s="135">
        <v>656</v>
      </c>
      <c r="Q14" s="135">
        <v>656</v>
      </c>
      <c r="R14" s="136" t="s">
        <v>72</v>
      </c>
      <c r="S14" s="136" t="s">
        <v>72</v>
      </c>
      <c r="T14" s="135">
        <v>2097</v>
      </c>
      <c r="U14" s="135">
        <v>1365</v>
      </c>
      <c r="V14" s="135">
        <v>2394240</v>
      </c>
      <c r="W14" s="135">
        <v>2141366</v>
      </c>
      <c r="X14" s="135">
        <v>43.01</v>
      </c>
      <c r="Y14" s="135">
        <v>38.46</v>
      </c>
      <c r="Z14" s="135">
        <v>3123624</v>
      </c>
      <c r="AA14" s="135">
        <v>3376690</v>
      </c>
    </row>
    <row r="15" spans="1:27" x14ac:dyDescent="0.25">
      <c r="A15" s="138" t="s">
        <v>600</v>
      </c>
      <c r="B15" s="135">
        <v>1951000</v>
      </c>
      <c r="C15" s="135">
        <v>1907187</v>
      </c>
      <c r="D15" s="135">
        <v>146932</v>
      </c>
      <c r="E15" s="135">
        <v>110222</v>
      </c>
      <c r="F15" s="135">
        <v>1670244</v>
      </c>
      <c r="G15" s="135">
        <v>1650577</v>
      </c>
      <c r="H15" s="136" t="s">
        <v>72</v>
      </c>
      <c r="I15" s="136" t="s">
        <v>72</v>
      </c>
      <c r="J15" s="135">
        <v>70563</v>
      </c>
      <c r="K15" s="135">
        <v>46548</v>
      </c>
      <c r="L15" s="135">
        <v>2968279</v>
      </c>
      <c r="M15" s="135">
        <v>2750257</v>
      </c>
      <c r="N15" s="135">
        <v>927986</v>
      </c>
      <c r="O15" s="135">
        <v>843554</v>
      </c>
      <c r="P15" s="136" t="s">
        <v>72</v>
      </c>
      <c r="Q15" s="136" t="s">
        <v>72</v>
      </c>
      <c r="R15" s="135">
        <v>218679</v>
      </c>
      <c r="S15" s="135">
        <v>218679</v>
      </c>
      <c r="T15" s="135">
        <v>15924</v>
      </c>
      <c r="U15" s="135">
        <v>11790</v>
      </c>
      <c r="V15" s="135">
        <v>7969607</v>
      </c>
      <c r="W15" s="135">
        <v>7538814</v>
      </c>
      <c r="X15" s="135">
        <v>35.86</v>
      </c>
      <c r="Y15" s="135">
        <v>33.92</v>
      </c>
      <c r="Z15" s="135">
        <v>14027316</v>
      </c>
      <c r="AA15" s="135">
        <v>14455333</v>
      </c>
    </row>
    <row r="16" spans="1:27" x14ac:dyDescent="0.25">
      <c r="A16" s="138" t="s">
        <v>12</v>
      </c>
      <c r="B16" s="135">
        <v>1379038</v>
      </c>
      <c r="C16" s="135">
        <v>1307162</v>
      </c>
      <c r="D16" s="135">
        <v>4036785</v>
      </c>
      <c r="E16" s="135">
        <v>4037261</v>
      </c>
      <c r="F16" s="136" t="s">
        <v>72</v>
      </c>
      <c r="G16" s="136" t="s">
        <v>72</v>
      </c>
      <c r="H16" s="136" t="s">
        <v>72</v>
      </c>
      <c r="I16" s="136" t="s">
        <v>72</v>
      </c>
      <c r="J16" s="136" t="s">
        <v>72</v>
      </c>
      <c r="K16" s="136" t="s">
        <v>72</v>
      </c>
      <c r="L16" s="136" t="s">
        <v>72</v>
      </c>
      <c r="M16" s="136" t="s">
        <v>72</v>
      </c>
      <c r="N16" s="136" t="s">
        <v>72</v>
      </c>
      <c r="O16" s="136" t="s">
        <v>72</v>
      </c>
      <c r="P16" s="135">
        <v>52734</v>
      </c>
      <c r="Q16" s="135">
        <v>49730</v>
      </c>
      <c r="R16" s="136" t="s">
        <v>72</v>
      </c>
      <c r="S16" s="136" t="s">
        <v>72</v>
      </c>
      <c r="T16" s="135">
        <v>30169</v>
      </c>
      <c r="U16" s="135">
        <v>24503</v>
      </c>
      <c r="V16" s="135">
        <v>5498726</v>
      </c>
      <c r="W16" s="135">
        <v>5418657</v>
      </c>
      <c r="X16" s="135">
        <v>68.98</v>
      </c>
      <c r="Y16" s="135">
        <v>67.97</v>
      </c>
      <c r="Z16" s="135">
        <v>2398866</v>
      </c>
      <c r="AA16" s="135">
        <v>2469577</v>
      </c>
    </row>
    <row r="17" spans="1:27" x14ac:dyDescent="0.25">
      <c r="A17" s="138" t="s">
        <v>13</v>
      </c>
      <c r="B17" s="135">
        <v>1712386</v>
      </c>
      <c r="C17" s="135">
        <v>1704569</v>
      </c>
      <c r="D17" s="135">
        <v>5043041</v>
      </c>
      <c r="E17" s="135">
        <v>5059629</v>
      </c>
      <c r="F17" s="135">
        <v>2159</v>
      </c>
      <c r="G17" s="135">
        <v>2159</v>
      </c>
      <c r="H17" s="135">
        <v>86740</v>
      </c>
      <c r="I17" s="135">
        <v>86582</v>
      </c>
      <c r="J17" s="136" t="s">
        <v>72</v>
      </c>
      <c r="K17" s="136" t="s">
        <v>72</v>
      </c>
      <c r="L17" s="136" t="s">
        <v>72</v>
      </c>
      <c r="M17" s="136" t="s">
        <v>72</v>
      </c>
      <c r="N17" s="136" t="s">
        <v>72</v>
      </c>
      <c r="O17" s="136" t="s">
        <v>72</v>
      </c>
      <c r="P17" s="135">
        <v>20876</v>
      </c>
      <c r="Q17" s="135">
        <v>18704</v>
      </c>
      <c r="R17" s="135">
        <v>3389</v>
      </c>
      <c r="S17" s="135">
        <v>2887</v>
      </c>
      <c r="T17" s="135">
        <v>82409</v>
      </c>
      <c r="U17" s="135">
        <v>66413</v>
      </c>
      <c r="V17" s="135">
        <v>6951000</v>
      </c>
      <c r="W17" s="135">
        <v>6940943</v>
      </c>
      <c r="X17" s="135">
        <v>36.24</v>
      </c>
      <c r="Y17" s="135">
        <v>36.19</v>
      </c>
      <c r="Z17" s="135">
        <v>11984329</v>
      </c>
      <c r="AA17" s="135">
        <v>11994157</v>
      </c>
    </row>
    <row r="18" spans="1:27" x14ac:dyDescent="0.25">
      <c r="A18" s="138" t="s">
        <v>75</v>
      </c>
      <c r="B18" s="135">
        <v>337613</v>
      </c>
      <c r="C18" s="135">
        <v>328638</v>
      </c>
      <c r="D18" s="136" t="s">
        <v>72</v>
      </c>
      <c r="E18" s="136" t="s">
        <v>72</v>
      </c>
      <c r="F18" s="136" t="s">
        <v>72</v>
      </c>
      <c r="G18" s="136" t="s">
        <v>72</v>
      </c>
      <c r="H18" s="136" t="s">
        <v>72</v>
      </c>
      <c r="I18" s="136" t="s">
        <v>72</v>
      </c>
      <c r="J18" s="135">
        <v>11989</v>
      </c>
      <c r="K18" s="135">
        <v>12906</v>
      </c>
      <c r="L18" s="136" t="s">
        <v>72</v>
      </c>
      <c r="M18" s="136" t="s">
        <v>72</v>
      </c>
      <c r="N18" s="136" t="s">
        <v>72</v>
      </c>
      <c r="O18" s="136" t="s">
        <v>72</v>
      </c>
      <c r="P18" s="136" t="s">
        <v>72</v>
      </c>
      <c r="Q18" s="136" t="s">
        <v>72</v>
      </c>
      <c r="R18" s="136" t="s">
        <v>72</v>
      </c>
      <c r="S18" s="136" t="s">
        <v>72</v>
      </c>
      <c r="T18" s="135">
        <v>29984</v>
      </c>
      <c r="U18" s="135">
        <v>28968</v>
      </c>
      <c r="V18" s="135">
        <v>379587</v>
      </c>
      <c r="W18" s="135">
        <v>370512</v>
      </c>
      <c r="X18" s="135">
        <v>9.77</v>
      </c>
      <c r="Y18" s="135">
        <v>9.5399999999999991</v>
      </c>
      <c r="Z18" s="135">
        <v>3455238</v>
      </c>
      <c r="AA18" s="135">
        <v>3464358</v>
      </c>
    </row>
    <row r="19" spans="1:27" x14ac:dyDescent="0.25">
      <c r="A19" s="138" t="s">
        <v>14</v>
      </c>
      <c r="B19" s="135">
        <v>2523801</v>
      </c>
      <c r="C19" s="135">
        <v>2514983</v>
      </c>
      <c r="D19" s="135">
        <v>1125418</v>
      </c>
      <c r="E19" s="135">
        <v>1120221</v>
      </c>
      <c r="F19" s="136" t="s">
        <v>72</v>
      </c>
      <c r="G19" s="136" t="s">
        <v>72</v>
      </c>
      <c r="H19" s="136" t="s">
        <v>72</v>
      </c>
      <c r="I19" s="136" t="s">
        <v>72</v>
      </c>
      <c r="J19" s="135">
        <v>7788</v>
      </c>
      <c r="K19" s="135">
        <v>7788</v>
      </c>
      <c r="L19" s="136" t="s">
        <v>72</v>
      </c>
      <c r="M19" s="136" t="s">
        <v>72</v>
      </c>
      <c r="N19" s="136" t="s">
        <v>72</v>
      </c>
      <c r="O19" s="136" t="s">
        <v>72</v>
      </c>
      <c r="P19" s="135">
        <v>19454</v>
      </c>
      <c r="Q19" s="135">
        <v>16024</v>
      </c>
      <c r="R19" s="135">
        <v>31495</v>
      </c>
      <c r="S19" s="135">
        <v>30457</v>
      </c>
      <c r="T19" s="135">
        <v>96359</v>
      </c>
      <c r="U19" s="135">
        <v>82379</v>
      </c>
      <c r="V19" s="135">
        <v>3804315</v>
      </c>
      <c r="W19" s="135">
        <v>3771853</v>
      </c>
      <c r="X19" s="135">
        <v>12.34</v>
      </c>
      <c r="Y19" s="135">
        <v>12.24</v>
      </c>
      <c r="Z19" s="135">
        <v>26502030</v>
      </c>
      <c r="AA19" s="135">
        <v>26648676</v>
      </c>
    </row>
    <row r="20" spans="1:27" x14ac:dyDescent="0.25">
      <c r="A20" s="138" t="s">
        <v>15</v>
      </c>
      <c r="B20" s="135">
        <v>4884005</v>
      </c>
      <c r="C20" s="135">
        <v>4890778</v>
      </c>
      <c r="D20" s="135">
        <v>8060753</v>
      </c>
      <c r="E20" s="135">
        <v>7622800</v>
      </c>
      <c r="F20" s="136" t="s">
        <v>72</v>
      </c>
      <c r="G20" s="136" t="s">
        <v>72</v>
      </c>
      <c r="H20" s="135">
        <v>29089</v>
      </c>
      <c r="I20" s="135">
        <v>30054</v>
      </c>
      <c r="J20" s="136" t="s">
        <v>72</v>
      </c>
      <c r="K20" s="136" t="s">
        <v>72</v>
      </c>
      <c r="L20" s="136" t="s">
        <v>72</v>
      </c>
      <c r="M20" s="136" t="s">
        <v>72</v>
      </c>
      <c r="N20" s="136" t="s">
        <v>72</v>
      </c>
      <c r="O20" s="136" t="s">
        <v>72</v>
      </c>
      <c r="P20" s="135">
        <v>19912</v>
      </c>
      <c r="Q20" s="135">
        <v>19912</v>
      </c>
      <c r="R20" s="135">
        <v>506163</v>
      </c>
      <c r="S20" s="135">
        <v>509789</v>
      </c>
      <c r="T20" s="135">
        <v>326013</v>
      </c>
      <c r="U20" s="135">
        <v>275272</v>
      </c>
      <c r="V20" s="135">
        <v>13825935</v>
      </c>
      <c r="W20" s="135">
        <v>13348604</v>
      </c>
      <c r="X20" s="135">
        <v>44.93</v>
      </c>
      <c r="Y20" s="135">
        <v>43.38</v>
      </c>
      <c r="Z20" s="135">
        <v>16415568</v>
      </c>
      <c r="AA20" s="135">
        <v>16873660</v>
      </c>
    </row>
    <row r="21" spans="1:27" x14ac:dyDescent="0.25">
      <c r="A21" s="138" t="s">
        <v>16</v>
      </c>
      <c r="B21" s="135">
        <v>575603</v>
      </c>
      <c r="C21" s="135">
        <v>574706</v>
      </c>
      <c r="D21" s="135">
        <v>8070</v>
      </c>
      <c r="E21" s="135">
        <v>8070</v>
      </c>
      <c r="F21" s="136" t="s">
        <v>72</v>
      </c>
      <c r="G21" s="136" t="s">
        <v>72</v>
      </c>
      <c r="H21" s="136" t="s">
        <v>72</v>
      </c>
      <c r="I21" s="136" t="s">
        <v>72</v>
      </c>
      <c r="J21" s="135">
        <v>5026</v>
      </c>
      <c r="K21" s="135">
        <v>5026</v>
      </c>
      <c r="L21" s="136" t="s">
        <v>72</v>
      </c>
      <c r="M21" s="136" t="s">
        <v>72</v>
      </c>
      <c r="N21" s="136" t="s">
        <v>72</v>
      </c>
      <c r="O21" s="136" t="s">
        <v>72</v>
      </c>
      <c r="P21" s="136" t="s">
        <v>72</v>
      </c>
      <c r="Q21" s="136" t="s">
        <v>72</v>
      </c>
      <c r="R21" s="136" t="s">
        <v>72</v>
      </c>
      <c r="S21" s="136" t="s">
        <v>72</v>
      </c>
      <c r="T21" s="135">
        <v>13260</v>
      </c>
      <c r="U21" s="135">
        <v>5290</v>
      </c>
      <c r="V21" s="135">
        <v>601959</v>
      </c>
      <c r="W21" s="135">
        <v>593093</v>
      </c>
      <c r="X21" s="135">
        <v>26.96</v>
      </c>
      <c r="Y21" s="135">
        <v>26.56</v>
      </c>
      <c r="Z21" s="135">
        <v>1613978</v>
      </c>
      <c r="AA21" s="135">
        <v>1622844</v>
      </c>
    </row>
    <row r="22" spans="1:27" x14ac:dyDescent="0.25">
      <c r="A22" s="138" t="s">
        <v>17</v>
      </c>
      <c r="B22" s="135">
        <v>435527</v>
      </c>
      <c r="C22" s="135">
        <v>414659</v>
      </c>
      <c r="D22" s="135">
        <v>53149</v>
      </c>
      <c r="E22" s="135">
        <v>54046</v>
      </c>
      <c r="F22" s="136" t="s">
        <v>72</v>
      </c>
      <c r="G22" s="136" t="s">
        <v>72</v>
      </c>
      <c r="H22" s="136" t="s">
        <v>72</v>
      </c>
      <c r="I22" s="136" t="s">
        <v>72</v>
      </c>
      <c r="J22" s="135">
        <v>1548</v>
      </c>
      <c r="K22" s="135">
        <v>5881</v>
      </c>
      <c r="L22" s="136" t="s">
        <v>72</v>
      </c>
      <c r="M22" s="136" t="s">
        <v>72</v>
      </c>
      <c r="N22" s="136" t="s">
        <v>72</v>
      </c>
      <c r="O22" s="136" t="s">
        <v>72</v>
      </c>
      <c r="P22" s="136" t="s">
        <v>72</v>
      </c>
      <c r="Q22" s="136" t="s">
        <v>72</v>
      </c>
      <c r="R22" s="136" t="s">
        <v>72</v>
      </c>
      <c r="S22" s="136" t="s">
        <v>72</v>
      </c>
      <c r="T22" s="135">
        <v>4656</v>
      </c>
      <c r="U22" s="135">
        <v>4239</v>
      </c>
      <c r="V22" s="135">
        <v>494880</v>
      </c>
      <c r="W22" s="135">
        <v>478825</v>
      </c>
      <c r="X22" s="135">
        <v>22.06</v>
      </c>
      <c r="Y22" s="135">
        <v>21.35</v>
      </c>
      <c r="Z22" s="135">
        <v>1746580</v>
      </c>
      <c r="AA22" s="135">
        <v>1762634</v>
      </c>
    </row>
    <row r="23" spans="1:27" x14ac:dyDescent="0.25">
      <c r="A23" s="138" t="s">
        <v>18</v>
      </c>
      <c r="B23" s="135">
        <v>167050</v>
      </c>
      <c r="C23" s="135">
        <v>81854</v>
      </c>
      <c r="D23" s="135">
        <v>8119</v>
      </c>
      <c r="E23" s="135">
        <v>7444</v>
      </c>
      <c r="F23" s="136" t="s">
        <v>72</v>
      </c>
      <c r="G23" s="136" t="s">
        <v>72</v>
      </c>
      <c r="H23" s="136" t="s">
        <v>72</v>
      </c>
      <c r="I23" s="136" t="s">
        <v>72</v>
      </c>
      <c r="J23" s="136" t="s">
        <v>72</v>
      </c>
      <c r="K23" s="136" t="s">
        <v>72</v>
      </c>
      <c r="L23" s="136" t="s">
        <v>72</v>
      </c>
      <c r="M23" s="136" t="s">
        <v>72</v>
      </c>
      <c r="N23" s="136" t="s">
        <v>72</v>
      </c>
      <c r="O23" s="136" t="s">
        <v>72</v>
      </c>
      <c r="P23" s="136" t="s">
        <v>72</v>
      </c>
      <c r="Q23" s="136" t="s">
        <v>72</v>
      </c>
      <c r="R23" s="136" t="s">
        <v>72</v>
      </c>
      <c r="S23" s="136" t="s">
        <v>72</v>
      </c>
      <c r="T23" s="135">
        <v>12285</v>
      </c>
      <c r="U23" s="135">
        <v>6575</v>
      </c>
      <c r="V23" s="135">
        <v>187453</v>
      </c>
      <c r="W23" s="135">
        <v>95873</v>
      </c>
      <c r="X23" s="135">
        <v>8.89</v>
      </c>
      <c r="Y23" s="135">
        <v>4.55</v>
      </c>
      <c r="Z23" s="135">
        <v>1903762</v>
      </c>
      <c r="AA23" s="135">
        <v>1998679</v>
      </c>
    </row>
    <row r="24" spans="1:27" x14ac:dyDescent="0.25">
      <c r="A24" s="138" t="s">
        <v>19</v>
      </c>
      <c r="B24" s="135">
        <v>778421</v>
      </c>
      <c r="C24" s="135">
        <v>637957</v>
      </c>
      <c r="D24" s="136" t="s">
        <v>72</v>
      </c>
      <c r="E24" s="136" t="s">
        <v>72</v>
      </c>
      <c r="F24" s="136" t="s">
        <v>72</v>
      </c>
      <c r="G24" s="136" t="s">
        <v>72</v>
      </c>
      <c r="H24" s="136" t="s">
        <v>72</v>
      </c>
      <c r="I24" s="136" t="s">
        <v>72</v>
      </c>
      <c r="J24" s="136" t="s">
        <v>72</v>
      </c>
      <c r="K24" s="136" t="s">
        <v>72</v>
      </c>
      <c r="L24" s="136" t="s">
        <v>72</v>
      </c>
      <c r="M24" s="136" t="s">
        <v>72</v>
      </c>
      <c r="N24" s="136" t="s">
        <v>72</v>
      </c>
      <c r="O24" s="136" t="s">
        <v>72</v>
      </c>
      <c r="P24" s="136" t="s">
        <v>72</v>
      </c>
      <c r="Q24" s="136" t="s">
        <v>72</v>
      </c>
      <c r="R24" s="136" t="s">
        <v>72</v>
      </c>
      <c r="S24" s="136" t="s">
        <v>72</v>
      </c>
      <c r="T24" s="135">
        <v>8257</v>
      </c>
      <c r="U24" s="135">
        <v>4347</v>
      </c>
      <c r="V24" s="135">
        <v>786678</v>
      </c>
      <c r="W24" s="135">
        <v>642304</v>
      </c>
      <c r="X24" s="135">
        <v>47.45</v>
      </c>
      <c r="Y24" s="135">
        <v>38.74</v>
      </c>
      <c r="Z24" s="135">
        <v>869562</v>
      </c>
      <c r="AA24" s="135">
        <v>1013937</v>
      </c>
    </row>
    <row r="25" spans="1:27" x14ac:dyDescent="0.25">
      <c r="A25" s="138" t="s">
        <v>599</v>
      </c>
      <c r="B25" s="135">
        <v>745122</v>
      </c>
      <c r="C25" s="135">
        <v>752929</v>
      </c>
      <c r="D25" s="135">
        <v>4409413</v>
      </c>
      <c r="E25" s="135">
        <v>4442556</v>
      </c>
      <c r="F25" s="136" t="s">
        <v>72</v>
      </c>
      <c r="G25" s="136" t="s">
        <v>72</v>
      </c>
      <c r="H25" s="136" t="s">
        <v>72</v>
      </c>
      <c r="I25" s="136" t="s">
        <v>72</v>
      </c>
      <c r="J25" s="135">
        <v>36439</v>
      </c>
      <c r="K25" s="135">
        <v>36439</v>
      </c>
      <c r="L25" s="136" t="s">
        <v>72</v>
      </c>
      <c r="M25" s="136" t="s">
        <v>72</v>
      </c>
      <c r="N25" s="136" t="s">
        <v>72</v>
      </c>
      <c r="O25" s="136" t="s">
        <v>72</v>
      </c>
      <c r="P25" s="135">
        <v>63851</v>
      </c>
      <c r="Q25" s="135">
        <v>51445</v>
      </c>
      <c r="R25" s="135">
        <v>5128</v>
      </c>
      <c r="S25" s="135">
        <v>5053</v>
      </c>
      <c r="T25" s="135">
        <v>44161</v>
      </c>
      <c r="U25" s="135">
        <v>33481</v>
      </c>
      <c r="V25" s="135">
        <v>5304114</v>
      </c>
      <c r="W25" s="135">
        <v>5321903</v>
      </c>
      <c r="X25" s="135">
        <v>34.06</v>
      </c>
      <c r="Y25" s="135">
        <v>34.18</v>
      </c>
      <c r="Z25" s="135">
        <v>9758929</v>
      </c>
      <c r="AA25" s="135">
        <v>9741425</v>
      </c>
    </row>
    <row r="26" spans="1:27" x14ac:dyDescent="0.25">
      <c r="A26" s="138" t="s">
        <v>21</v>
      </c>
      <c r="B26" s="135">
        <v>32561</v>
      </c>
      <c r="C26" s="135">
        <v>18705</v>
      </c>
      <c r="D26" s="135">
        <v>14116</v>
      </c>
      <c r="E26" s="135">
        <v>1897</v>
      </c>
      <c r="F26" s="136" t="s">
        <v>72</v>
      </c>
      <c r="G26" s="136" t="s">
        <v>72</v>
      </c>
      <c r="H26" s="136" t="s">
        <v>72</v>
      </c>
      <c r="I26" s="136" t="s">
        <v>72</v>
      </c>
      <c r="J26" s="136" t="s">
        <v>72</v>
      </c>
      <c r="K26" s="136" t="s">
        <v>72</v>
      </c>
      <c r="L26" s="136" t="s">
        <v>72</v>
      </c>
      <c r="M26" s="136" t="s">
        <v>72</v>
      </c>
      <c r="N26" s="136" t="s">
        <v>72</v>
      </c>
      <c r="O26" s="136" t="s">
        <v>72</v>
      </c>
      <c r="P26" s="135">
        <v>1641</v>
      </c>
      <c r="Q26" s="135">
        <v>652</v>
      </c>
      <c r="R26" s="136" t="s">
        <v>72</v>
      </c>
      <c r="S26" s="136" t="s">
        <v>72</v>
      </c>
      <c r="T26" s="135">
        <v>96335</v>
      </c>
      <c r="U26" s="135">
        <v>71861</v>
      </c>
      <c r="V26" s="135">
        <v>144653</v>
      </c>
      <c r="W26" s="135">
        <v>93115</v>
      </c>
      <c r="X26" s="135">
        <v>2.87</v>
      </c>
      <c r="Y26" s="135">
        <v>1.85</v>
      </c>
      <c r="Z26" s="135">
        <v>4849651</v>
      </c>
      <c r="AA26" s="135">
        <v>4901242</v>
      </c>
    </row>
    <row r="27" spans="1:27" x14ac:dyDescent="0.25">
      <c r="A27" s="138" t="s">
        <v>22</v>
      </c>
      <c r="B27" s="135">
        <v>2606221</v>
      </c>
      <c r="C27" s="135">
        <v>2596003</v>
      </c>
      <c r="D27" s="135">
        <v>2116314</v>
      </c>
      <c r="E27" s="135">
        <v>2116082</v>
      </c>
      <c r="F27" s="135">
        <v>15197874</v>
      </c>
      <c r="G27" s="135">
        <v>15332054</v>
      </c>
      <c r="H27" s="135">
        <v>363768</v>
      </c>
      <c r="I27" s="135">
        <v>365666</v>
      </c>
      <c r="J27" s="135">
        <v>18421</v>
      </c>
      <c r="K27" s="135">
        <v>18421</v>
      </c>
      <c r="L27" s="136" t="s">
        <v>72</v>
      </c>
      <c r="M27" s="136" t="s">
        <v>72</v>
      </c>
      <c r="N27" s="136" t="s">
        <v>72</v>
      </c>
      <c r="O27" s="136" t="s">
        <v>72</v>
      </c>
      <c r="P27" s="135">
        <v>53058</v>
      </c>
      <c r="Q27" s="135">
        <v>50865</v>
      </c>
      <c r="R27" s="135">
        <v>1052374</v>
      </c>
      <c r="S27" s="135">
        <v>1047818</v>
      </c>
      <c r="T27" s="135">
        <v>118482</v>
      </c>
      <c r="U27" s="135">
        <v>98696</v>
      </c>
      <c r="V27" s="135">
        <v>21526512</v>
      </c>
      <c r="W27" s="135">
        <v>21625604</v>
      </c>
      <c r="X27" s="135">
        <v>62.9</v>
      </c>
      <c r="Y27" s="135">
        <v>63.19</v>
      </c>
      <c r="Z27" s="135">
        <v>12546925</v>
      </c>
      <c r="AA27" s="135">
        <v>12448140</v>
      </c>
    </row>
    <row r="28" spans="1:27" x14ac:dyDescent="0.25">
      <c r="A28" s="138" t="s">
        <v>23</v>
      </c>
      <c r="B28" s="135">
        <v>74318</v>
      </c>
      <c r="C28" s="135">
        <v>74205</v>
      </c>
      <c r="D28" s="136" t="s">
        <v>72</v>
      </c>
      <c r="E28" s="136" t="s">
        <v>72</v>
      </c>
      <c r="F28" s="136" t="s">
        <v>72</v>
      </c>
      <c r="G28" s="136" t="s">
        <v>72</v>
      </c>
      <c r="H28" s="136" t="s">
        <v>72</v>
      </c>
      <c r="I28" s="136" t="s">
        <v>72</v>
      </c>
      <c r="J28" s="136" t="s">
        <v>72</v>
      </c>
      <c r="K28" s="136" t="s">
        <v>72</v>
      </c>
      <c r="L28" s="135">
        <v>3730</v>
      </c>
      <c r="M28" s="135">
        <v>3730</v>
      </c>
      <c r="N28" s="136" t="s">
        <v>72</v>
      </c>
      <c r="O28" s="136" t="s">
        <v>72</v>
      </c>
      <c r="P28" s="136" t="s">
        <v>72</v>
      </c>
      <c r="Q28" s="136" t="s">
        <v>72</v>
      </c>
      <c r="R28" s="136" t="s">
        <v>72</v>
      </c>
      <c r="S28" s="136" t="s">
        <v>72</v>
      </c>
      <c r="T28" s="135">
        <v>700</v>
      </c>
      <c r="U28" s="135">
        <v>546</v>
      </c>
      <c r="V28" s="135">
        <v>78749</v>
      </c>
      <c r="W28" s="135">
        <v>78482</v>
      </c>
      <c r="X28" s="135">
        <v>11.1</v>
      </c>
      <c r="Y28" s="135">
        <v>11.06</v>
      </c>
      <c r="Z28" s="135">
        <v>630234</v>
      </c>
      <c r="AA28" s="135">
        <v>630500</v>
      </c>
    </row>
    <row r="29" spans="1:27" x14ac:dyDescent="0.25">
      <c r="A29" s="138" t="s">
        <v>24</v>
      </c>
      <c r="B29" s="135">
        <v>1385478</v>
      </c>
      <c r="C29" s="135">
        <v>1368330</v>
      </c>
      <c r="D29" s="135">
        <v>6411</v>
      </c>
      <c r="E29" s="135">
        <v>6411</v>
      </c>
      <c r="F29" s="135">
        <v>30429</v>
      </c>
      <c r="G29" s="135">
        <v>30429</v>
      </c>
      <c r="H29" s="135">
        <v>9878</v>
      </c>
      <c r="I29" s="135">
        <v>9878</v>
      </c>
      <c r="J29" s="136" t="s">
        <v>72</v>
      </c>
      <c r="K29" s="136" t="s">
        <v>72</v>
      </c>
      <c r="L29" s="136" t="s">
        <v>72</v>
      </c>
      <c r="M29" s="136" t="s">
        <v>72</v>
      </c>
      <c r="N29" s="136" t="s">
        <v>72</v>
      </c>
      <c r="O29" s="136" t="s">
        <v>72</v>
      </c>
      <c r="P29" s="135">
        <v>13965</v>
      </c>
      <c r="Q29" s="135">
        <v>13965</v>
      </c>
      <c r="R29" s="135">
        <v>515</v>
      </c>
      <c r="S29" s="135">
        <v>515</v>
      </c>
      <c r="T29" s="135">
        <v>97223</v>
      </c>
      <c r="U29" s="135">
        <v>87133</v>
      </c>
      <c r="V29" s="135">
        <v>1543898</v>
      </c>
      <c r="W29" s="135">
        <v>1516660</v>
      </c>
      <c r="X29" s="135">
        <v>11.87</v>
      </c>
      <c r="Y29" s="135">
        <v>11.66</v>
      </c>
      <c r="Z29" s="135">
        <v>11344261</v>
      </c>
      <c r="AA29" s="135">
        <v>11371500</v>
      </c>
    </row>
    <row r="30" spans="1:27" x14ac:dyDescent="0.25">
      <c r="A30" s="138" t="s">
        <v>25</v>
      </c>
      <c r="B30" s="135">
        <v>541145</v>
      </c>
      <c r="C30" s="135">
        <v>538533</v>
      </c>
      <c r="D30" s="135">
        <v>2854285</v>
      </c>
      <c r="E30" s="135">
        <v>2951871</v>
      </c>
      <c r="F30" s="136" t="s">
        <v>72</v>
      </c>
      <c r="G30" s="136" t="s">
        <v>72</v>
      </c>
      <c r="H30" s="135">
        <v>86514</v>
      </c>
      <c r="I30" s="135">
        <v>81917</v>
      </c>
      <c r="J30" s="136" t="s">
        <v>72</v>
      </c>
      <c r="K30" s="136" t="s">
        <v>72</v>
      </c>
      <c r="L30" s="136" t="s">
        <v>72</v>
      </c>
      <c r="M30" s="136" t="s">
        <v>72</v>
      </c>
      <c r="N30" s="136" t="s">
        <v>72</v>
      </c>
      <c r="O30" s="136" t="s">
        <v>72</v>
      </c>
      <c r="P30" s="135">
        <v>16982</v>
      </c>
      <c r="Q30" s="135">
        <v>14592</v>
      </c>
      <c r="R30" s="135">
        <v>1979</v>
      </c>
      <c r="S30" s="135">
        <v>1979</v>
      </c>
      <c r="T30" s="135">
        <v>97951</v>
      </c>
      <c r="U30" s="135">
        <v>69591</v>
      </c>
      <c r="V30" s="135">
        <v>3598856</v>
      </c>
      <c r="W30" s="135">
        <v>3658482</v>
      </c>
      <c r="X30" s="135">
        <v>31.34</v>
      </c>
      <c r="Y30" s="135">
        <v>31.86</v>
      </c>
      <c r="Z30" s="135">
        <v>7689491</v>
      </c>
      <c r="AA30" s="135">
        <v>7631019</v>
      </c>
    </row>
    <row r="31" spans="1:27" x14ac:dyDescent="0.25">
      <c r="A31" s="138" t="s">
        <v>26</v>
      </c>
      <c r="B31" s="135">
        <v>236374</v>
      </c>
      <c r="C31" s="135">
        <v>125058</v>
      </c>
      <c r="D31" s="135">
        <v>186900</v>
      </c>
      <c r="E31" s="135">
        <v>189533</v>
      </c>
      <c r="F31" s="136" t="s">
        <v>72</v>
      </c>
      <c r="G31" s="136" t="s">
        <v>72</v>
      </c>
      <c r="H31" s="136" t="s">
        <v>72</v>
      </c>
      <c r="I31" s="136" t="s">
        <v>72</v>
      </c>
      <c r="J31" s="136" t="s">
        <v>72</v>
      </c>
      <c r="K31" s="136" t="s">
        <v>72</v>
      </c>
      <c r="L31" s="136" t="s">
        <v>72</v>
      </c>
      <c r="M31" s="136" t="s">
        <v>72</v>
      </c>
      <c r="N31" s="136" t="s">
        <v>72</v>
      </c>
      <c r="O31" s="136" t="s">
        <v>72</v>
      </c>
      <c r="P31" s="136" t="s">
        <v>72</v>
      </c>
      <c r="Q31" s="136" t="s">
        <v>72</v>
      </c>
      <c r="R31" s="136" t="s">
        <v>72</v>
      </c>
      <c r="S31" s="136" t="s">
        <v>72</v>
      </c>
      <c r="T31" s="135">
        <v>13854</v>
      </c>
      <c r="U31" s="135">
        <v>12711</v>
      </c>
      <c r="V31" s="135">
        <v>437128</v>
      </c>
      <c r="W31" s="135">
        <v>327302</v>
      </c>
      <c r="X31" s="135">
        <v>41.69</v>
      </c>
      <c r="Y31" s="135">
        <v>31.21</v>
      </c>
      <c r="Z31" s="135">
        <v>608776</v>
      </c>
      <c r="AA31" s="135">
        <v>716717</v>
      </c>
    </row>
    <row r="32" spans="1:27" x14ac:dyDescent="0.25">
      <c r="A32" s="138" t="s">
        <v>27</v>
      </c>
      <c r="B32" s="135">
        <v>413476</v>
      </c>
      <c r="C32" s="135">
        <v>414176</v>
      </c>
      <c r="D32" s="135">
        <v>586961</v>
      </c>
      <c r="E32" s="135">
        <v>610989</v>
      </c>
      <c r="F32" s="136" t="s">
        <v>72</v>
      </c>
      <c r="G32" s="136" t="s">
        <v>72</v>
      </c>
      <c r="H32" s="135">
        <v>307571</v>
      </c>
      <c r="I32" s="135">
        <v>636202</v>
      </c>
      <c r="J32" s="135">
        <v>33620</v>
      </c>
      <c r="K32" s="135">
        <v>33907</v>
      </c>
      <c r="L32" s="136" t="s">
        <v>72</v>
      </c>
      <c r="M32" s="136" t="s">
        <v>72</v>
      </c>
      <c r="N32" s="136" t="s">
        <v>72</v>
      </c>
      <c r="O32" s="136" t="s">
        <v>72</v>
      </c>
      <c r="P32" s="135">
        <v>5970</v>
      </c>
      <c r="Q32" s="135">
        <v>4028</v>
      </c>
      <c r="R32" s="136" t="s">
        <v>72</v>
      </c>
      <c r="S32" s="136" t="s">
        <v>72</v>
      </c>
      <c r="T32" s="135">
        <v>181399</v>
      </c>
      <c r="U32" s="135">
        <v>135962</v>
      </c>
      <c r="V32" s="135">
        <v>1528997</v>
      </c>
      <c r="W32" s="135">
        <v>1835263</v>
      </c>
      <c r="X32" s="135">
        <v>6.35</v>
      </c>
      <c r="Y32" s="135">
        <v>7.62</v>
      </c>
      <c r="Z32" s="135">
        <v>22115961</v>
      </c>
      <c r="AA32" s="135">
        <v>21831845</v>
      </c>
    </row>
    <row r="33" spans="1:27" x14ac:dyDescent="0.25">
      <c r="A33" s="138" t="s">
        <v>28</v>
      </c>
      <c r="B33" s="135">
        <v>606616</v>
      </c>
      <c r="C33" s="135">
        <v>545610</v>
      </c>
      <c r="D33" s="135">
        <v>11943</v>
      </c>
      <c r="E33" s="135">
        <v>11943</v>
      </c>
      <c r="F33" s="136" t="s">
        <v>72</v>
      </c>
      <c r="G33" s="136" t="s">
        <v>72</v>
      </c>
      <c r="H33" s="136" t="s">
        <v>72</v>
      </c>
      <c r="I33" s="136" t="s">
        <v>72</v>
      </c>
      <c r="J33" s="136" t="s">
        <v>72</v>
      </c>
      <c r="K33" s="136" t="s">
        <v>72</v>
      </c>
      <c r="L33" s="135">
        <v>13786</v>
      </c>
      <c r="M33" s="135">
        <v>13786</v>
      </c>
      <c r="N33" s="136" t="s">
        <v>72</v>
      </c>
      <c r="O33" s="136" t="s">
        <v>72</v>
      </c>
      <c r="P33" s="136" t="s">
        <v>72</v>
      </c>
      <c r="Q33" s="136" t="s">
        <v>72</v>
      </c>
      <c r="R33" s="136" t="s">
        <v>72</v>
      </c>
      <c r="S33" s="136" t="s">
        <v>72</v>
      </c>
      <c r="T33" s="135">
        <v>15908</v>
      </c>
      <c r="U33" s="135">
        <v>9903</v>
      </c>
      <c r="V33" s="135">
        <v>648253</v>
      </c>
      <c r="W33" s="135">
        <v>581241</v>
      </c>
      <c r="X33" s="135">
        <v>12.12</v>
      </c>
      <c r="Y33" s="135">
        <v>10.87</v>
      </c>
      <c r="Z33" s="135">
        <v>4667750</v>
      </c>
      <c r="AA33" s="135">
        <v>4738936</v>
      </c>
    </row>
    <row r="34" spans="1:27" x14ac:dyDescent="0.25">
      <c r="A34" s="138" t="s">
        <v>29</v>
      </c>
      <c r="B34" s="135">
        <v>265277</v>
      </c>
      <c r="C34" s="135">
        <v>264325</v>
      </c>
      <c r="D34" s="135">
        <v>1329539</v>
      </c>
      <c r="E34" s="135">
        <v>1299542</v>
      </c>
      <c r="F34" s="136" t="s">
        <v>72</v>
      </c>
      <c r="G34" s="136" t="s">
        <v>72</v>
      </c>
      <c r="H34" s="136" t="s">
        <v>72</v>
      </c>
      <c r="I34" s="136" t="s">
        <v>72</v>
      </c>
      <c r="J34" s="135">
        <v>17627</v>
      </c>
      <c r="K34" s="135">
        <v>13261</v>
      </c>
      <c r="L34" s="136" t="s">
        <v>72</v>
      </c>
      <c r="M34" s="136" t="s">
        <v>72</v>
      </c>
      <c r="N34" s="136" t="s">
        <v>72</v>
      </c>
      <c r="O34" s="136" t="s">
        <v>72</v>
      </c>
      <c r="P34" s="137">
        <v>15102</v>
      </c>
      <c r="Q34" s="137">
        <v>14112</v>
      </c>
      <c r="R34" s="136" t="s">
        <v>72</v>
      </c>
      <c r="S34" s="136" t="s">
        <v>72</v>
      </c>
      <c r="T34" s="135">
        <v>106386</v>
      </c>
      <c r="U34" s="135">
        <v>90941</v>
      </c>
      <c r="V34" s="135">
        <v>1733931</v>
      </c>
      <c r="W34" s="135">
        <v>1682181</v>
      </c>
      <c r="X34" s="135">
        <v>19.54</v>
      </c>
      <c r="Y34" s="135">
        <v>18.95</v>
      </c>
      <c r="Z34" s="135">
        <v>6884910</v>
      </c>
      <c r="AA34" s="135">
        <v>6926022</v>
      </c>
    </row>
    <row r="35" spans="1:27" s="308" customFormat="1" x14ac:dyDescent="0.25">
      <c r="A35" s="144" t="s">
        <v>33</v>
      </c>
      <c r="B35" s="307">
        <v>29298553</v>
      </c>
      <c r="C35" s="307">
        <v>28283544</v>
      </c>
      <c r="D35" s="307">
        <v>36099042</v>
      </c>
      <c r="E35" s="307">
        <v>35610069</v>
      </c>
      <c r="F35" s="307">
        <v>18233594</v>
      </c>
      <c r="G35" s="307">
        <v>18347639</v>
      </c>
      <c r="H35" s="307">
        <v>3674759</v>
      </c>
      <c r="I35" s="307">
        <v>3999206</v>
      </c>
      <c r="J35" s="307">
        <v>653908</v>
      </c>
      <c r="K35" s="307">
        <v>599597</v>
      </c>
      <c r="L35" s="307">
        <v>3338404</v>
      </c>
      <c r="M35" s="307">
        <v>3109262</v>
      </c>
      <c r="N35" s="307">
        <v>927986</v>
      </c>
      <c r="O35" s="307">
        <v>843554</v>
      </c>
      <c r="P35" s="307">
        <v>407531</v>
      </c>
      <c r="Q35" s="307">
        <v>366998</v>
      </c>
      <c r="R35" s="307">
        <v>1886682</v>
      </c>
      <c r="S35" s="307">
        <v>1884137</v>
      </c>
      <c r="T35" s="307">
        <v>1877708</v>
      </c>
      <c r="U35" s="307">
        <v>1481638</v>
      </c>
      <c r="V35" s="307">
        <v>96398166</v>
      </c>
      <c r="W35" s="307">
        <v>94525643</v>
      </c>
      <c r="X35" s="307">
        <v>29.32</v>
      </c>
      <c r="Y35" s="307">
        <v>28.76</v>
      </c>
      <c r="Z35" s="307">
        <v>225804731</v>
      </c>
      <c r="AA35" s="307">
        <v>227759103</v>
      </c>
    </row>
    <row r="36" spans="1:27" x14ac:dyDescent="0.25">
      <c r="A36" s="306" t="s">
        <v>598</v>
      </c>
      <c r="N36" s="134" t="s">
        <v>598</v>
      </c>
    </row>
  </sheetData>
  <mergeCells count="14">
    <mergeCell ref="T3:U3"/>
    <mergeCell ref="V3:W3"/>
    <mergeCell ref="X3:Y3"/>
    <mergeCell ref="Z3:AA3"/>
    <mergeCell ref="J3:K3"/>
    <mergeCell ref="L3:M3"/>
    <mergeCell ref="N3:O3"/>
    <mergeCell ref="P3:Q3"/>
    <mergeCell ref="R3:S3"/>
    <mergeCell ref="A3:A4"/>
    <mergeCell ref="B3:C3"/>
    <mergeCell ref="D3:E3"/>
    <mergeCell ref="F3:G3"/>
    <mergeCell ref="H3:I3"/>
  </mergeCells>
  <pageMargins left="0.47244094488188981" right="0.62992125984251968" top="0.51181102362204722" bottom="0.39370078740157483" header="0.31496062992125984" footer="0.31496062992125984"/>
  <pageSetup paperSize="9" scale="82" fitToWidth="0" orientation="landscape" r:id="rId1"/>
  <colBreaks count="1" manualBreakCount="1">
    <brk id="13" max="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showZeros="0" view="pageBreakPreview" zoomScaleNormal="80" zoomScaleSheetLayoutView="100" workbookViewId="0">
      <pane xSplit="1" ySplit="5" topLeftCell="B6" activePane="bottomRight" state="frozen"/>
      <selection activeCell="Y16" sqref="Y16"/>
      <selection pane="topRight" activeCell="Y16" sqref="Y16"/>
      <selection pane="bottomLeft" activeCell="Y16" sqref="Y16"/>
      <selection pane="bottomRight" activeCell="A41" sqref="A41:K41"/>
    </sheetView>
  </sheetViews>
  <sheetFormatPr defaultRowHeight="15" x14ac:dyDescent="0.25"/>
  <cols>
    <col min="1" max="1" width="24.42578125" style="154" customWidth="1"/>
    <col min="2" max="2" width="14.28515625" style="153" customWidth="1"/>
    <col min="3" max="3" width="12.140625" style="153" customWidth="1"/>
    <col min="4" max="4" width="13" style="153" customWidth="1"/>
    <col min="5" max="5" width="10" style="153" customWidth="1"/>
    <col min="6" max="6" width="11.140625" style="153" customWidth="1"/>
    <col min="7" max="7" width="13.7109375" style="153" customWidth="1"/>
    <col min="8" max="8" width="13.5703125" style="153" customWidth="1"/>
    <col min="9" max="9" width="13.85546875" style="153" customWidth="1"/>
    <col min="10" max="10" width="13.7109375" style="153" customWidth="1"/>
    <col min="11" max="11" width="10.7109375" style="153" bestFit="1" customWidth="1"/>
    <col min="12" max="12" width="10.5703125" style="153" bestFit="1" customWidth="1"/>
    <col min="13" max="13" width="9.85546875" style="153" customWidth="1"/>
    <col min="14" max="14" width="10" style="153" bestFit="1" customWidth="1"/>
    <col min="15" max="15" width="11.28515625" style="153" customWidth="1"/>
    <col min="16" max="16" width="10.7109375" style="153" bestFit="1" customWidth="1"/>
    <col min="17" max="17" width="10.5703125" style="153" bestFit="1" customWidth="1"/>
    <col min="18" max="20" width="10.85546875" style="153" customWidth="1"/>
    <col min="21" max="21" width="10.7109375" style="153" bestFit="1" customWidth="1"/>
    <col min="22" max="22" width="12" style="153" bestFit="1" customWidth="1"/>
    <col min="23" max="16384" width="9.140625" style="153"/>
  </cols>
  <sheetData>
    <row r="1" spans="1:22" ht="17.25" x14ac:dyDescent="0.25">
      <c r="A1" s="153"/>
      <c r="B1" s="166"/>
      <c r="C1" s="166"/>
      <c r="D1" s="166"/>
      <c r="E1" s="166"/>
      <c r="F1" s="166"/>
      <c r="G1" s="167" t="s">
        <v>634</v>
      </c>
      <c r="H1" s="166"/>
      <c r="I1" s="166"/>
      <c r="J1" s="166"/>
      <c r="K1" s="166"/>
      <c r="L1" s="166"/>
      <c r="M1" s="166"/>
      <c r="N1" s="166"/>
      <c r="O1" s="166"/>
      <c r="P1" s="166"/>
      <c r="Q1" s="167" t="s">
        <v>634</v>
      </c>
      <c r="R1" s="166"/>
      <c r="S1" s="166"/>
      <c r="T1" s="166"/>
      <c r="U1" s="166"/>
      <c r="V1" s="166"/>
    </row>
    <row r="2" spans="1:22" ht="17.25" x14ac:dyDescent="0.25">
      <c r="A2" s="153"/>
      <c r="B2" s="166"/>
      <c r="C2" s="166"/>
      <c r="D2" s="166"/>
      <c r="E2" s="166"/>
      <c r="F2" s="166"/>
      <c r="G2" s="167" t="s">
        <v>633</v>
      </c>
      <c r="H2" s="166"/>
      <c r="I2" s="166"/>
      <c r="J2" s="166"/>
      <c r="K2" s="166"/>
      <c r="L2" s="166"/>
      <c r="M2" s="166"/>
      <c r="N2" s="166"/>
      <c r="O2" s="166"/>
      <c r="P2" s="166"/>
      <c r="Q2" s="167" t="s">
        <v>632</v>
      </c>
      <c r="R2" s="166"/>
      <c r="S2" s="166"/>
      <c r="T2" s="166"/>
      <c r="U2" s="166"/>
      <c r="V2" s="166"/>
    </row>
    <row r="3" spans="1:22" ht="17.25" x14ac:dyDescent="0.25">
      <c r="A3" s="153"/>
      <c r="B3" s="166"/>
      <c r="C3" s="166"/>
      <c r="D3" s="166"/>
      <c r="E3" s="166"/>
      <c r="F3" s="166"/>
      <c r="G3" s="167"/>
      <c r="J3" s="166"/>
      <c r="K3" s="296" t="s">
        <v>735</v>
      </c>
      <c r="L3" s="166"/>
      <c r="M3" s="166"/>
      <c r="N3" s="166"/>
      <c r="O3" s="166"/>
      <c r="P3" s="166"/>
      <c r="Q3" s="167"/>
      <c r="R3" s="166"/>
      <c r="S3" s="166"/>
      <c r="T3" s="155"/>
      <c r="V3" s="296" t="s">
        <v>735</v>
      </c>
    </row>
    <row r="4" spans="1:22" s="165" customFormat="1" ht="15" customHeight="1" x14ac:dyDescent="0.25">
      <c r="A4" s="164"/>
      <c r="B4" s="330" t="s">
        <v>631</v>
      </c>
      <c r="C4" s="331"/>
      <c r="D4" s="331"/>
      <c r="E4" s="331"/>
      <c r="F4" s="332"/>
      <c r="G4" s="330" t="s">
        <v>630</v>
      </c>
      <c r="H4" s="331"/>
      <c r="I4" s="331"/>
      <c r="J4" s="331"/>
      <c r="K4" s="332"/>
      <c r="L4" s="330" t="s">
        <v>629</v>
      </c>
      <c r="M4" s="331"/>
      <c r="N4" s="331"/>
      <c r="O4" s="331"/>
      <c r="P4" s="332"/>
      <c r="Q4" s="330" t="s">
        <v>628</v>
      </c>
      <c r="R4" s="331"/>
      <c r="S4" s="331"/>
      <c r="T4" s="331"/>
      <c r="U4" s="332"/>
      <c r="V4" s="333" t="s">
        <v>627</v>
      </c>
    </row>
    <row r="5" spans="1:22" s="162" customFormat="1" ht="15.75" x14ac:dyDescent="0.25">
      <c r="A5" s="164" t="s">
        <v>616</v>
      </c>
      <c r="B5" s="163" t="s">
        <v>626</v>
      </c>
      <c r="C5" s="163" t="s">
        <v>625</v>
      </c>
      <c r="D5" s="163" t="s">
        <v>624</v>
      </c>
      <c r="E5" s="163" t="s">
        <v>623</v>
      </c>
      <c r="F5" s="163" t="s">
        <v>622</v>
      </c>
      <c r="G5" s="163" t="s">
        <v>626</v>
      </c>
      <c r="H5" s="163" t="s">
        <v>625</v>
      </c>
      <c r="I5" s="163" t="s">
        <v>624</v>
      </c>
      <c r="J5" s="163" t="s">
        <v>623</v>
      </c>
      <c r="K5" s="163" t="s">
        <v>622</v>
      </c>
      <c r="L5" s="163" t="s">
        <v>626</v>
      </c>
      <c r="M5" s="163" t="s">
        <v>625</v>
      </c>
      <c r="N5" s="163" t="s">
        <v>624</v>
      </c>
      <c r="O5" s="163" t="s">
        <v>623</v>
      </c>
      <c r="P5" s="163" t="s">
        <v>622</v>
      </c>
      <c r="Q5" s="163" t="s">
        <v>626</v>
      </c>
      <c r="R5" s="163" t="s">
        <v>625</v>
      </c>
      <c r="S5" s="163" t="s">
        <v>624</v>
      </c>
      <c r="T5" s="163" t="s">
        <v>623</v>
      </c>
      <c r="U5" s="163" t="s">
        <v>622</v>
      </c>
      <c r="V5" s="334"/>
    </row>
    <row r="6" spans="1:22" ht="18.75" customHeight="1" x14ac:dyDescent="0.25">
      <c r="A6" s="161" t="s">
        <v>621</v>
      </c>
      <c r="B6" s="160">
        <v>1150</v>
      </c>
      <c r="C6" s="160">
        <v>6788</v>
      </c>
      <c r="D6" s="160">
        <v>16</v>
      </c>
      <c r="E6" s="160">
        <v>0</v>
      </c>
      <c r="F6" s="160">
        <v>5</v>
      </c>
      <c r="G6" s="160">
        <v>1694</v>
      </c>
      <c r="H6" s="160">
        <v>4661</v>
      </c>
      <c r="I6" s="160">
        <v>1185</v>
      </c>
      <c r="J6" s="160">
        <v>274</v>
      </c>
      <c r="K6" s="160">
        <v>161</v>
      </c>
      <c r="L6" s="160">
        <v>3784</v>
      </c>
      <c r="M6" s="160">
        <v>2265</v>
      </c>
      <c r="N6" s="160">
        <v>1588</v>
      </c>
      <c r="O6" s="160">
        <v>251</v>
      </c>
      <c r="P6" s="160">
        <v>3</v>
      </c>
      <c r="Q6" s="160">
        <v>3777</v>
      </c>
      <c r="R6" s="160">
        <v>2738</v>
      </c>
      <c r="S6" s="160">
        <v>874</v>
      </c>
      <c r="T6" s="160">
        <v>236</v>
      </c>
      <c r="U6" s="160">
        <v>710</v>
      </c>
      <c r="V6" s="160">
        <v>8080</v>
      </c>
    </row>
    <row r="7" spans="1:22" ht="15.75" x14ac:dyDescent="0.25">
      <c r="A7" s="161" t="s">
        <v>1</v>
      </c>
      <c r="B7" s="160">
        <v>316070</v>
      </c>
      <c r="C7" s="160">
        <v>618195</v>
      </c>
      <c r="D7" s="160">
        <v>60663</v>
      </c>
      <c r="E7" s="160">
        <v>3052</v>
      </c>
      <c r="F7" s="160">
        <v>2869</v>
      </c>
      <c r="G7" s="160">
        <v>90235</v>
      </c>
      <c r="H7" s="160">
        <v>39086</v>
      </c>
      <c r="I7" s="160">
        <v>255901</v>
      </c>
      <c r="J7" s="160">
        <v>185493</v>
      </c>
      <c r="K7" s="160">
        <v>446416</v>
      </c>
      <c r="L7" s="160">
        <v>190926</v>
      </c>
      <c r="M7" s="160">
        <v>98095</v>
      </c>
      <c r="N7" s="160">
        <v>425073</v>
      </c>
      <c r="O7" s="160">
        <v>207120</v>
      </c>
      <c r="P7" s="160">
        <v>67132</v>
      </c>
      <c r="Q7" s="160">
        <v>300596</v>
      </c>
      <c r="R7" s="160">
        <v>107342</v>
      </c>
      <c r="S7" s="160">
        <v>191613</v>
      </c>
      <c r="T7" s="160">
        <v>251170</v>
      </c>
      <c r="U7" s="160">
        <v>165639</v>
      </c>
      <c r="V7" s="160">
        <v>1021258</v>
      </c>
    </row>
    <row r="8" spans="1:22" ht="15.75" x14ac:dyDescent="0.25">
      <c r="A8" s="161" t="s">
        <v>2</v>
      </c>
      <c r="B8" s="160">
        <v>528</v>
      </c>
      <c r="C8" s="160">
        <v>202</v>
      </c>
      <c r="D8" s="160">
        <v>3151</v>
      </c>
      <c r="E8" s="160">
        <v>12484</v>
      </c>
      <c r="F8" s="160">
        <v>10</v>
      </c>
      <c r="G8" s="160">
        <v>6267</v>
      </c>
      <c r="H8" s="160">
        <v>3629</v>
      </c>
      <c r="I8" s="160">
        <v>4775</v>
      </c>
      <c r="J8" s="160">
        <v>793</v>
      </c>
      <c r="K8" s="160">
        <v>894</v>
      </c>
      <c r="L8" s="160">
        <v>996</v>
      </c>
      <c r="M8" s="160">
        <v>528</v>
      </c>
      <c r="N8" s="160">
        <v>8921</v>
      </c>
      <c r="O8" s="160">
        <v>4720</v>
      </c>
      <c r="P8" s="160">
        <v>1245</v>
      </c>
      <c r="Q8" s="160">
        <v>1088</v>
      </c>
      <c r="R8" s="160">
        <v>437</v>
      </c>
      <c r="S8" s="160">
        <v>1273</v>
      </c>
      <c r="T8" s="160">
        <v>1900</v>
      </c>
      <c r="U8" s="160">
        <v>11682</v>
      </c>
      <c r="V8" s="160">
        <v>16426</v>
      </c>
    </row>
    <row r="9" spans="1:22" ht="15.75" x14ac:dyDescent="0.25">
      <c r="A9" s="161" t="s">
        <v>3</v>
      </c>
      <c r="B9" s="160">
        <v>5266</v>
      </c>
      <c r="C9" s="160">
        <v>508</v>
      </c>
      <c r="D9" s="160">
        <v>13051</v>
      </c>
      <c r="E9" s="160">
        <v>7983</v>
      </c>
      <c r="F9" s="160">
        <v>189</v>
      </c>
      <c r="G9" s="160">
        <v>8384</v>
      </c>
      <c r="H9" s="160">
        <v>6858</v>
      </c>
      <c r="I9" s="160">
        <v>12249</v>
      </c>
      <c r="J9" s="160">
        <v>5339</v>
      </c>
      <c r="K9" s="160">
        <v>2468</v>
      </c>
      <c r="L9" s="160">
        <v>17308</v>
      </c>
      <c r="M9" s="160">
        <v>9863</v>
      </c>
      <c r="N9" s="160">
        <v>6085</v>
      </c>
      <c r="O9" s="160">
        <v>1810</v>
      </c>
      <c r="P9" s="160">
        <v>250</v>
      </c>
      <c r="Q9" s="160">
        <v>4200</v>
      </c>
      <c r="R9" s="160">
        <v>727</v>
      </c>
      <c r="S9" s="160">
        <v>5743</v>
      </c>
      <c r="T9" s="160">
        <v>6507</v>
      </c>
      <c r="U9" s="160">
        <v>28233</v>
      </c>
      <c r="V9" s="160">
        <v>36036</v>
      </c>
    </row>
    <row r="10" spans="1:22" ht="15.75" x14ac:dyDescent="0.25">
      <c r="A10" s="161" t="s">
        <v>4</v>
      </c>
      <c r="B10" s="160">
        <v>84242</v>
      </c>
      <c r="C10" s="160">
        <v>1566</v>
      </c>
      <c r="D10" s="160">
        <v>39528</v>
      </c>
      <c r="E10" s="160">
        <v>140</v>
      </c>
      <c r="F10" s="160">
        <v>146</v>
      </c>
      <c r="G10" s="160">
        <v>13714</v>
      </c>
      <c r="H10" s="160">
        <v>2305</v>
      </c>
      <c r="I10" s="160">
        <v>33475</v>
      </c>
      <c r="J10" s="160">
        <v>49673</v>
      </c>
      <c r="K10" s="160">
        <v>27108</v>
      </c>
      <c r="L10" s="160">
        <v>11226</v>
      </c>
      <c r="M10" s="160">
        <v>560</v>
      </c>
      <c r="N10" s="160">
        <v>82659</v>
      </c>
      <c r="O10" s="160">
        <v>8085</v>
      </c>
      <c r="P10" s="160">
        <v>585</v>
      </c>
      <c r="Q10" s="160">
        <v>42448</v>
      </c>
      <c r="R10" s="160">
        <v>6120</v>
      </c>
      <c r="S10" s="160">
        <v>58910</v>
      </c>
      <c r="T10" s="160">
        <v>16493</v>
      </c>
      <c r="U10" s="160">
        <v>2286</v>
      </c>
      <c r="V10" s="160">
        <v>125401</v>
      </c>
    </row>
    <row r="11" spans="1:22" ht="15.75" x14ac:dyDescent="0.25">
      <c r="A11" s="161" t="s">
        <v>5</v>
      </c>
      <c r="B11" s="160">
        <v>404923</v>
      </c>
      <c r="C11" s="160">
        <v>75837</v>
      </c>
      <c r="D11" s="160">
        <v>166588</v>
      </c>
      <c r="E11" s="160">
        <v>11075</v>
      </c>
      <c r="F11" s="160">
        <v>7677</v>
      </c>
      <c r="G11" s="160">
        <v>137845</v>
      </c>
      <c r="H11" s="160">
        <v>86060</v>
      </c>
      <c r="I11" s="160">
        <v>309268</v>
      </c>
      <c r="J11" s="160">
        <v>73784</v>
      </c>
      <c r="K11" s="160">
        <v>64719</v>
      </c>
      <c r="L11" s="160">
        <v>50446</v>
      </c>
      <c r="M11" s="160">
        <v>30078</v>
      </c>
      <c r="N11" s="160">
        <v>328198</v>
      </c>
      <c r="O11" s="160">
        <v>234475</v>
      </c>
      <c r="P11" s="160">
        <v>29401</v>
      </c>
      <c r="Q11" s="160">
        <v>231300</v>
      </c>
      <c r="R11" s="160">
        <v>81341</v>
      </c>
      <c r="S11" s="160">
        <v>174061</v>
      </c>
      <c r="T11" s="160">
        <v>71630</v>
      </c>
      <c r="U11" s="160">
        <v>86341</v>
      </c>
      <c r="V11" s="160">
        <v>679858</v>
      </c>
    </row>
    <row r="12" spans="1:22" ht="16.5" customHeight="1" x14ac:dyDescent="0.25">
      <c r="A12" s="161" t="s">
        <v>620</v>
      </c>
      <c r="B12" s="160">
        <v>0</v>
      </c>
      <c r="C12" s="160">
        <v>0</v>
      </c>
      <c r="D12" s="160">
        <v>0</v>
      </c>
      <c r="E12" s="160">
        <v>0</v>
      </c>
      <c r="F12" s="160">
        <v>0</v>
      </c>
      <c r="G12" s="160">
        <v>1</v>
      </c>
      <c r="H12" s="160">
        <v>0</v>
      </c>
      <c r="I12" s="160">
        <v>1769</v>
      </c>
      <c r="J12" s="160">
        <v>204</v>
      </c>
      <c r="K12" s="160">
        <v>224</v>
      </c>
      <c r="L12" s="160">
        <v>5</v>
      </c>
      <c r="M12" s="160">
        <v>2</v>
      </c>
      <c r="N12" s="160">
        <v>167</v>
      </c>
      <c r="O12" s="160">
        <v>761</v>
      </c>
      <c r="P12" s="160">
        <v>1263</v>
      </c>
      <c r="Q12" s="160">
        <v>759</v>
      </c>
      <c r="R12" s="160">
        <v>80</v>
      </c>
      <c r="S12" s="160">
        <v>912</v>
      </c>
      <c r="T12" s="160">
        <v>412</v>
      </c>
      <c r="U12" s="160">
        <v>35</v>
      </c>
      <c r="V12" s="160">
        <v>2198</v>
      </c>
    </row>
    <row r="13" spans="1:22" ht="15.75" x14ac:dyDescent="0.25">
      <c r="A13" s="161" t="s">
        <v>6</v>
      </c>
      <c r="B13" s="160">
        <v>49</v>
      </c>
      <c r="C13" s="160">
        <v>41</v>
      </c>
      <c r="D13" s="160">
        <v>20</v>
      </c>
      <c r="E13" s="160">
        <v>0</v>
      </c>
      <c r="F13" s="160">
        <v>0</v>
      </c>
      <c r="G13" s="160">
        <v>6</v>
      </c>
      <c r="H13" s="160">
        <v>0</v>
      </c>
      <c r="I13" s="160">
        <v>65</v>
      </c>
      <c r="J13" s="160">
        <v>32</v>
      </c>
      <c r="K13" s="160">
        <v>7</v>
      </c>
      <c r="L13" s="160">
        <v>11</v>
      </c>
      <c r="M13" s="160">
        <v>1</v>
      </c>
      <c r="N13" s="160">
        <v>54</v>
      </c>
      <c r="O13" s="160">
        <v>44</v>
      </c>
      <c r="P13" s="160">
        <v>0</v>
      </c>
      <c r="Q13" s="160">
        <v>50</v>
      </c>
      <c r="R13" s="160">
        <v>29</v>
      </c>
      <c r="S13" s="160">
        <v>23</v>
      </c>
      <c r="T13" s="160">
        <v>8</v>
      </c>
      <c r="U13" s="160">
        <v>0</v>
      </c>
      <c r="V13" s="160">
        <v>110</v>
      </c>
    </row>
    <row r="14" spans="1:22" ht="15.75" x14ac:dyDescent="0.25">
      <c r="A14" s="161" t="s">
        <v>7</v>
      </c>
      <c r="B14" s="160">
        <v>5188</v>
      </c>
      <c r="C14" s="160">
        <v>383</v>
      </c>
      <c r="D14" s="160">
        <v>12374</v>
      </c>
      <c r="E14" s="160">
        <v>1301</v>
      </c>
      <c r="F14" s="160">
        <v>2290</v>
      </c>
      <c r="G14" s="160">
        <v>2266</v>
      </c>
      <c r="H14" s="160">
        <v>7278</v>
      </c>
      <c r="I14" s="160">
        <v>3566</v>
      </c>
      <c r="J14" s="160">
        <v>3600</v>
      </c>
      <c r="K14" s="160">
        <v>1747</v>
      </c>
      <c r="L14" s="160">
        <v>2472</v>
      </c>
      <c r="M14" s="160">
        <v>599</v>
      </c>
      <c r="N14" s="160">
        <v>10745</v>
      </c>
      <c r="O14" s="160">
        <v>5353</v>
      </c>
      <c r="P14" s="160">
        <v>3114</v>
      </c>
      <c r="Q14" s="160">
        <v>1788</v>
      </c>
      <c r="R14" s="160">
        <v>350</v>
      </c>
      <c r="S14" s="160">
        <v>2043</v>
      </c>
      <c r="T14" s="160">
        <v>2919</v>
      </c>
      <c r="U14" s="160">
        <v>15196</v>
      </c>
      <c r="V14" s="160">
        <v>22307</v>
      </c>
    </row>
    <row r="15" spans="1:22" ht="15.75" x14ac:dyDescent="0.25">
      <c r="A15" s="161" t="s">
        <v>8</v>
      </c>
      <c r="B15" s="160">
        <v>2874</v>
      </c>
      <c r="C15" s="160">
        <v>26322</v>
      </c>
      <c r="D15" s="160">
        <v>1166</v>
      </c>
      <c r="E15" s="160">
        <v>52</v>
      </c>
      <c r="F15" s="160">
        <v>133</v>
      </c>
      <c r="G15" s="160">
        <v>71774</v>
      </c>
      <c r="H15" s="160">
        <v>38253</v>
      </c>
      <c r="I15" s="160">
        <v>190237</v>
      </c>
      <c r="J15" s="160">
        <v>302923</v>
      </c>
      <c r="K15" s="160">
        <v>469322</v>
      </c>
      <c r="L15" s="160">
        <v>43674</v>
      </c>
      <c r="M15" s="160">
        <v>110038</v>
      </c>
      <c r="N15" s="160">
        <v>270618</v>
      </c>
      <c r="O15" s="160">
        <v>602428</v>
      </c>
      <c r="P15" s="160">
        <v>44339</v>
      </c>
      <c r="Q15" s="160">
        <v>380434</v>
      </c>
      <c r="R15" s="160">
        <v>72253</v>
      </c>
      <c r="S15" s="160">
        <v>378009</v>
      </c>
      <c r="T15" s="160">
        <v>159575</v>
      </c>
      <c r="U15" s="160">
        <v>80716</v>
      </c>
      <c r="V15" s="160">
        <v>1077841</v>
      </c>
    </row>
    <row r="16" spans="1:22" ht="15.75" x14ac:dyDescent="0.25">
      <c r="A16" s="161" t="s">
        <v>9</v>
      </c>
      <c r="B16" s="160">
        <v>273</v>
      </c>
      <c r="C16" s="160">
        <v>34459</v>
      </c>
      <c r="D16" s="160">
        <v>4</v>
      </c>
      <c r="E16" s="160">
        <v>0</v>
      </c>
      <c r="F16" s="160">
        <v>13</v>
      </c>
      <c r="G16" s="160">
        <v>246702</v>
      </c>
      <c r="H16" s="160">
        <v>207300</v>
      </c>
      <c r="I16" s="160">
        <v>250798</v>
      </c>
      <c r="J16" s="160">
        <v>48563</v>
      </c>
      <c r="K16" s="160">
        <v>57824</v>
      </c>
      <c r="L16" s="160">
        <v>157103</v>
      </c>
      <c r="M16" s="160">
        <v>84365</v>
      </c>
      <c r="N16" s="160">
        <v>294288</v>
      </c>
      <c r="O16" s="160">
        <v>214965</v>
      </c>
      <c r="P16" s="160">
        <v>59481</v>
      </c>
      <c r="Q16" s="160">
        <v>595704</v>
      </c>
      <c r="R16" s="160">
        <v>186169</v>
      </c>
      <c r="S16" s="160">
        <v>27825</v>
      </c>
      <c r="T16" s="160">
        <v>2541</v>
      </c>
      <c r="U16" s="160">
        <v>4966</v>
      </c>
      <c r="V16" s="160">
        <v>814775</v>
      </c>
    </row>
    <row r="17" spans="1:22" ht="15.75" x14ac:dyDescent="0.25">
      <c r="A17" s="161" t="s">
        <v>10</v>
      </c>
      <c r="B17" s="160">
        <v>35905</v>
      </c>
      <c r="C17" s="160">
        <v>5024</v>
      </c>
      <c r="D17" s="160">
        <v>47695</v>
      </c>
      <c r="E17" s="160">
        <v>2915</v>
      </c>
      <c r="F17" s="160">
        <v>113</v>
      </c>
      <c r="G17" s="160">
        <v>11913</v>
      </c>
      <c r="H17" s="160">
        <v>4190</v>
      </c>
      <c r="I17" s="160">
        <v>57264</v>
      </c>
      <c r="J17" s="160">
        <v>14413</v>
      </c>
      <c r="K17" s="160">
        <v>12133</v>
      </c>
      <c r="L17" s="160">
        <v>10645</v>
      </c>
      <c r="M17" s="160">
        <v>2787</v>
      </c>
      <c r="N17" s="160">
        <v>53073</v>
      </c>
      <c r="O17" s="160">
        <v>25728</v>
      </c>
      <c r="P17" s="160">
        <v>7669</v>
      </c>
      <c r="Q17" s="160">
        <v>7292</v>
      </c>
      <c r="R17" s="160">
        <v>1089</v>
      </c>
      <c r="S17" s="160">
        <v>16334</v>
      </c>
      <c r="T17" s="160">
        <v>20004</v>
      </c>
      <c r="U17" s="160">
        <v>55020</v>
      </c>
      <c r="V17" s="160">
        <v>99960</v>
      </c>
    </row>
    <row r="18" spans="1:22" ht="15.75" x14ac:dyDescent="0.25">
      <c r="A18" s="161" t="s">
        <v>619</v>
      </c>
      <c r="B18" s="160">
        <v>18745</v>
      </c>
      <c r="C18" s="160">
        <v>4865</v>
      </c>
      <c r="D18" s="160">
        <v>56078</v>
      </c>
      <c r="E18" s="160">
        <v>9109</v>
      </c>
      <c r="F18" s="160">
        <v>8577</v>
      </c>
      <c r="G18" s="160">
        <v>19602</v>
      </c>
      <c r="H18" s="160">
        <v>5680</v>
      </c>
      <c r="I18" s="160">
        <v>63006</v>
      </c>
      <c r="J18" s="160">
        <v>39622</v>
      </c>
      <c r="K18" s="160">
        <v>30164</v>
      </c>
      <c r="L18" s="160">
        <v>27571</v>
      </c>
      <c r="M18" s="160">
        <v>12080</v>
      </c>
      <c r="N18" s="160">
        <v>89393</v>
      </c>
      <c r="O18" s="160">
        <v>26169</v>
      </c>
      <c r="P18" s="160">
        <v>2518</v>
      </c>
      <c r="Q18" s="160">
        <v>28961</v>
      </c>
      <c r="R18" s="160">
        <v>7127</v>
      </c>
      <c r="S18" s="160">
        <v>37525</v>
      </c>
      <c r="T18" s="160">
        <v>25115</v>
      </c>
      <c r="U18" s="160">
        <v>59186</v>
      </c>
      <c r="V18" s="160">
        <v>158017</v>
      </c>
    </row>
    <row r="19" spans="1:22" ht="15.75" x14ac:dyDescent="0.25">
      <c r="A19" s="161" t="s">
        <v>12</v>
      </c>
      <c r="B19" s="160">
        <v>18545</v>
      </c>
      <c r="C19" s="160">
        <v>3623</v>
      </c>
      <c r="D19" s="160">
        <v>14744</v>
      </c>
      <c r="E19" s="160">
        <v>1107</v>
      </c>
      <c r="F19" s="160">
        <v>749</v>
      </c>
      <c r="G19" s="160">
        <v>5420</v>
      </c>
      <c r="H19" s="160">
        <v>4501</v>
      </c>
      <c r="I19" s="160">
        <v>16407</v>
      </c>
      <c r="J19" s="160">
        <v>5151</v>
      </c>
      <c r="K19" s="160">
        <v>7185</v>
      </c>
      <c r="L19" s="160">
        <v>5834</v>
      </c>
      <c r="M19" s="160">
        <v>5298</v>
      </c>
      <c r="N19" s="160">
        <v>18158</v>
      </c>
      <c r="O19" s="160">
        <v>7559</v>
      </c>
      <c r="P19" s="160">
        <v>1920</v>
      </c>
      <c r="Q19" s="160">
        <v>11451</v>
      </c>
      <c r="R19" s="160">
        <v>4175</v>
      </c>
      <c r="S19" s="160">
        <v>11163</v>
      </c>
      <c r="T19" s="160">
        <v>5760</v>
      </c>
      <c r="U19" s="160">
        <v>5974</v>
      </c>
      <c r="V19" s="160">
        <v>38786</v>
      </c>
    </row>
    <row r="20" spans="1:22" ht="15.75" x14ac:dyDescent="0.25">
      <c r="A20" s="161" t="s">
        <v>13</v>
      </c>
      <c r="B20" s="160">
        <v>198685</v>
      </c>
      <c r="C20" s="160">
        <v>165260</v>
      </c>
      <c r="D20" s="160">
        <v>187707</v>
      </c>
      <c r="E20" s="160">
        <v>36865</v>
      </c>
      <c r="F20" s="160">
        <v>72398</v>
      </c>
      <c r="G20" s="160">
        <v>74249</v>
      </c>
      <c r="H20" s="160">
        <v>36097</v>
      </c>
      <c r="I20" s="160">
        <v>417206</v>
      </c>
      <c r="J20" s="160">
        <v>289509</v>
      </c>
      <c r="K20" s="160">
        <v>631670</v>
      </c>
      <c r="L20" s="160">
        <v>134758</v>
      </c>
      <c r="M20" s="160">
        <v>121410</v>
      </c>
      <c r="N20" s="160">
        <v>470086</v>
      </c>
      <c r="O20" s="160">
        <v>565041</v>
      </c>
      <c r="P20" s="160">
        <v>157653</v>
      </c>
      <c r="Q20" s="160">
        <v>479963</v>
      </c>
      <c r="R20" s="160">
        <v>225586</v>
      </c>
      <c r="S20" s="160">
        <v>367440</v>
      </c>
      <c r="T20" s="160">
        <v>186001</v>
      </c>
      <c r="U20" s="160">
        <v>179953</v>
      </c>
      <c r="V20" s="160">
        <v>1443964</v>
      </c>
    </row>
    <row r="21" spans="1:22" ht="15.75" x14ac:dyDescent="0.25">
      <c r="A21" s="161" t="s">
        <v>75</v>
      </c>
      <c r="B21" s="160">
        <v>270</v>
      </c>
      <c r="C21" s="160">
        <v>691</v>
      </c>
      <c r="D21" s="160">
        <v>61</v>
      </c>
      <c r="E21" s="160">
        <v>0</v>
      </c>
      <c r="F21" s="160">
        <v>1</v>
      </c>
      <c r="G21" s="160">
        <v>16252</v>
      </c>
      <c r="H21" s="160">
        <v>14387</v>
      </c>
      <c r="I21" s="160">
        <v>42716</v>
      </c>
      <c r="J21" s="160">
        <v>59995</v>
      </c>
      <c r="K21" s="160">
        <v>55897</v>
      </c>
      <c r="L21" s="160">
        <v>35703</v>
      </c>
      <c r="M21" s="160">
        <v>16129</v>
      </c>
      <c r="N21" s="160">
        <v>79953</v>
      </c>
      <c r="O21" s="160">
        <v>49090</v>
      </c>
      <c r="P21" s="160">
        <v>8348</v>
      </c>
      <c r="Q21" s="160">
        <v>29331</v>
      </c>
      <c r="R21" s="160">
        <v>9189</v>
      </c>
      <c r="S21" s="160">
        <v>34451</v>
      </c>
      <c r="T21" s="160">
        <v>29114</v>
      </c>
      <c r="U21" s="160">
        <v>86788</v>
      </c>
      <c r="V21" s="160">
        <v>189556</v>
      </c>
    </row>
    <row r="22" spans="1:22" ht="15.75" x14ac:dyDescent="0.25">
      <c r="A22" s="161" t="s">
        <v>15</v>
      </c>
      <c r="B22" s="160">
        <v>299990</v>
      </c>
      <c r="C22" s="160">
        <v>119743</v>
      </c>
      <c r="D22" s="160">
        <v>306366</v>
      </c>
      <c r="E22" s="160">
        <v>35962</v>
      </c>
      <c r="F22" s="160">
        <v>31785</v>
      </c>
      <c r="G22" s="160">
        <v>230286</v>
      </c>
      <c r="H22" s="160">
        <v>110773</v>
      </c>
      <c r="I22" s="160">
        <v>548054</v>
      </c>
      <c r="J22" s="160">
        <v>133665</v>
      </c>
      <c r="K22" s="160">
        <v>155132</v>
      </c>
      <c r="L22" s="160">
        <v>34392</v>
      </c>
      <c r="M22" s="160">
        <v>27048</v>
      </c>
      <c r="N22" s="160">
        <v>261005</v>
      </c>
      <c r="O22" s="160">
        <v>561222</v>
      </c>
      <c r="P22" s="160">
        <v>293951</v>
      </c>
      <c r="Q22" s="160">
        <v>462430</v>
      </c>
      <c r="R22" s="160">
        <v>147626</v>
      </c>
      <c r="S22" s="160">
        <v>334999</v>
      </c>
      <c r="T22" s="160">
        <v>123863</v>
      </c>
      <c r="U22" s="160">
        <v>105309</v>
      </c>
      <c r="V22" s="160">
        <v>1179424</v>
      </c>
    </row>
    <row r="23" spans="1:22" ht="15.75" x14ac:dyDescent="0.25">
      <c r="A23" s="161" t="s">
        <v>16</v>
      </c>
      <c r="B23" s="160">
        <v>8</v>
      </c>
      <c r="C23" s="160">
        <v>35</v>
      </c>
      <c r="D23" s="160">
        <v>0</v>
      </c>
      <c r="E23" s="160">
        <v>0</v>
      </c>
      <c r="F23" s="160">
        <v>0</v>
      </c>
      <c r="G23" s="160">
        <v>12</v>
      </c>
      <c r="H23" s="160">
        <v>1</v>
      </c>
      <c r="I23" s="160">
        <v>19</v>
      </c>
      <c r="J23" s="160">
        <v>7</v>
      </c>
      <c r="K23" s="160">
        <v>17</v>
      </c>
      <c r="L23" s="160">
        <v>33</v>
      </c>
      <c r="M23" s="160">
        <v>9</v>
      </c>
      <c r="N23" s="160">
        <v>14</v>
      </c>
      <c r="O23" s="160">
        <v>0</v>
      </c>
      <c r="P23" s="160">
        <v>0</v>
      </c>
      <c r="Q23" s="160">
        <v>12</v>
      </c>
      <c r="R23" s="160">
        <v>5</v>
      </c>
      <c r="S23" s="160">
        <v>12</v>
      </c>
      <c r="T23" s="160">
        <v>5</v>
      </c>
      <c r="U23" s="160">
        <v>22</v>
      </c>
      <c r="V23" s="160">
        <v>56</v>
      </c>
    </row>
    <row r="24" spans="1:22" ht="15.75" x14ac:dyDescent="0.25">
      <c r="A24" s="161" t="s">
        <v>17</v>
      </c>
      <c r="B24" s="160">
        <v>171</v>
      </c>
      <c r="C24" s="160">
        <v>101</v>
      </c>
      <c r="D24" s="160">
        <v>86</v>
      </c>
      <c r="E24" s="160">
        <v>6</v>
      </c>
      <c r="F24" s="160">
        <v>1</v>
      </c>
      <c r="G24" s="160">
        <v>7637</v>
      </c>
      <c r="H24" s="160">
        <v>5263</v>
      </c>
      <c r="I24" s="160">
        <v>12743</v>
      </c>
      <c r="J24" s="160">
        <v>2906</v>
      </c>
      <c r="K24" s="160">
        <v>2611</v>
      </c>
      <c r="L24" s="160">
        <v>11015</v>
      </c>
      <c r="M24" s="160">
        <v>6838</v>
      </c>
      <c r="N24" s="160">
        <v>10447</v>
      </c>
      <c r="O24" s="160">
        <v>2623</v>
      </c>
      <c r="P24" s="160">
        <v>181</v>
      </c>
      <c r="Q24" s="160">
        <v>1866</v>
      </c>
      <c r="R24" s="160">
        <v>531</v>
      </c>
      <c r="S24" s="160">
        <v>3855</v>
      </c>
      <c r="T24" s="160">
        <v>3945</v>
      </c>
      <c r="U24" s="160">
        <v>20530</v>
      </c>
      <c r="V24" s="160">
        <v>31062</v>
      </c>
    </row>
    <row r="25" spans="1:22" ht="15.75" x14ac:dyDescent="0.25">
      <c r="A25" s="161" t="s">
        <v>14</v>
      </c>
      <c r="B25" s="160">
        <v>436234</v>
      </c>
      <c r="C25" s="160">
        <v>38450</v>
      </c>
      <c r="D25" s="160">
        <v>157066</v>
      </c>
      <c r="E25" s="160">
        <v>4570</v>
      </c>
      <c r="F25" s="160">
        <v>1616</v>
      </c>
      <c r="G25" s="160">
        <v>64262</v>
      </c>
      <c r="H25" s="160">
        <v>15174</v>
      </c>
      <c r="I25" s="160">
        <v>323127</v>
      </c>
      <c r="J25" s="160">
        <v>143850</v>
      </c>
      <c r="K25" s="160">
        <v>92084</v>
      </c>
      <c r="L25" s="160">
        <v>26342</v>
      </c>
      <c r="M25" s="160">
        <v>12416</v>
      </c>
      <c r="N25" s="160">
        <v>238218</v>
      </c>
      <c r="O25" s="160">
        <v>307640</v>
      </c>
      <c r="P25" s="160">
        <v>53187</v>
      </c>
      <c r="Q25" s="160">
        <v>198328</v>
      </c>
      <c r="R25" s="160">
        <v>27553</v>
      </c>
      <c r="S25" s="160">
        <v>250136</v>
      </c>
      <c r="T25" s="160">
        <v>95740</v>
      </c>
      <c r="U25" s="160">
        <v>72986</v>
      </c>
      <c r="V25" s="160">
        <v>644058</v>
      </c>
    </row>
    <row r="26" spans="1:22" ht="15.75" x14ac:dyDescent="0.25">
      <c r="A26" s="161" t="s">
        <v>18</v>
      </c>
      <c r="B26" s="160">
        <v>1239</v>
      </c>
      <c r="C26" s="160">
        <v>52</v>
      </c>
      <c r="D26" s="160">
        <v>7898</v>
      </c>
      <c r="E26" s="160">
        <v>17</v>
      </c>
      <c r="F26" s="160">
        <v>0</v>
      </c>
      <c r="G26" s="160">
        <v>1250</v>
      </c>
      <c r="H26" s="160">
        <v>21</v>
      </c>
      <c r="I26" s="160">
        <v>7763</v>
      </c>
      <c r="J26" s="160">
        <v>120</v>
      </c>
      <c r="K26" s="160">
        <v>51</v>
      </c>
      <c r="L26" s="160">
        <v>764</v>
      </c>
      <c r="M26" s="160">
        <v>18</v>
      </c>
      <c r="N26" s="160">
        <v>7704</v>
      </c>
      <c r="O26" s="160">
        <v>691</v>
      </c>
      <c r="P26" s="160">
        <v>10</v>
      </c>
      <c r="Q26" s="160">
        <v>4656</v>
      </c>
      <c r="R26" s="160">
        <v>88</v>
      </c>
      <c r="S26" s="160">
        <v>4150</v>
      </c>
      <c r="T26" s="160">
        <v>210</v>
      </c>
      <c r="U26" s="160">
        <v>176</v>
      </c>
      <c r="V26" s="160">
        <v>9236</v>
      </c>
    </row>
    <row r="27" spans="1:22" ht="15.75" x14ac:dyDescent="0.25">
      <c r="A27" s="161" t="s">
        <v>19</v>
      </c>
      <c r="B27" s="160">
        <v>918</v>
      </c>
      <c r="C27" s="160">
        <v>46</v>
      </c>
      <c r="D27" s="160">
        <v>8172</v>
      </c>
      <c r="E27" s="160">
        <v>10219</v>
      </c>
      <c r="F27" s="160">
        <v>30</v>
      </c>
      <c r="G27" s="160">
        <v>6936</v>
      </c>
      <c r="H27" s="160">
        <v>2294</v>
      </c>
      <c r="I27" s="160">
        <v>7239</v>
      </c>
      <c r="J27" s="160">
        <v>1139</v>
      </c>
      <c r="K27" s="160">
        <v>1778</v>
      </c>
      <c r="L27" s="160">
        <v>1548</v>
      </c>
      <c r="M27" s="160">
        <v>1561</v>
      </c>
      <c r="N27" s="160">
        <v>9668</v>
      </c>
      <c r="O27" s="160">
        <v>5474</v>
      </c>
      <c r="P27" s="160">
        <v>1136</v>
      </c>
      <c r="Q27" s="160">
        <v>689</v>
      </c>
      <c r="R27" s="160">
        <v>244</v>
      </c>
      <c r="S27" s="160">
        <v>724</v>
      </c>
      <c r="T27" s="160">
        <v>1323</v>
      </c>
      <c r="U27" s="160">
        <v>16401</v>
      </c>
      <c r="V27" s="160">
        <v>19396</v>
      </c>
    </row>
    <row r="28" spans="1:22" ht="15.75" x14ac:dyDescent="0.25">
      <c r="A28" s="161" t="s">
        <v>20</v>
      </c>
      <c r="B28" s="160">
        <v>783</v>
      </c>
      <c r="C28" s="160">
        <v>834</v>
      </c>
      <c r="D28" s="160">
        <v>620</v>
      </c>
      <c r="E28" s="160">
        <v>7</v>
      </c>
      <c r="F28" s="160">
        <v>4</v>
      </c>
      <c r="G28" s="160">
        <v>56304</v>
      </c>
      <c r="H28" s="160">
        <v>54537</v>
      </c>
      <c r="I28" s="160">
        <v>128383</v>
      </c>
      <c r="J28" s="160">
        <v>46133</v>
      </c>
      <c r="K28" s="160">
        <v>42136</v>
      </c>
      <c r="L28" s="160">
        <v>76187</v>
      </c>
      <c r="M28" s="160">
        <v>22739</v>
      </c>
      <c r="N28" s="160">
        <v>154135</v>
      </c>
      <c r="O28" s="160">
        <v>57469</v>
      </c>
      <c r="P28" s="160">
        <v>16578</v>
      </c>
      <c r="Q28" s="160">
        <v>127618</v>
      </c>
      <c r="R28" s="160">
        <v>66692</v>
      </c>
      <c r="S28" s="160">
        <v>85277</v>
      </c>
      <c r="T28" s="160">
        <v>28468</v>
      </c>
      <c r="U28" s="160">
        <v>19474</v>
      </c>
      <c r="V28" s="160">
        <v>326511</v>
      </c>
    </row>
    <row r="29" spans="1:22" ht="15.75" x14ac:dyDescent="0.25">
      <c r="A29" s="161" t="s">
        <v>32</v>
      </c>
      <c r="B29" s="160">
        <v>1062</v>
      </c>
      <c r="C29" s="160">
        <v>3220</v>
      </c>
      <c r="D29" s="160">
        <v>50</v>
      </c>
      <c r="E29" s="160">
        <v>0</v>
      </c>
      <c r="F29" s="160">
        <v>3</v>
      </c>
      <c r="G29" s="160">
        <v>142</v>
      </c>
      <c r="H29" s="160">
        <v>3550</v>
      </c>
      <c r="I29" s="160">
        <v>321</v>
      </c>
      <c r="J29" s="160">
        <v>199</v>
      </c>
      <c r="K29" s="160">
        <v>124</v>
      </c>
      <c r="L29" s="160">
        <v>841</v>
      </c>
      <c r="M29" s="160">
        <v>297</v>
      </c>
      <c r="N29" s="160">
        <v>1864</v>
      </c>
      <c r="O29" s="160">
        <v>1189</v>
      </c>
      <c r="P29" s="160">
        <v>144</v>
      </c>
      <c r="Q29" s="160">
        <v>0</v>
      </c>
      <c r="R29" s="160">
        <v>0</v>
      </c>
      <c r="S29" s="160">
        <v>0</v>
      </c>
      <c r="T29" s="160">
        <v>0</v>
      </c>
      <c r="U29" s="160">
        <v>0</v>
      </c>
      <c r="V29" s="160">
        <v>4336</v>
      </c>
    </row>
    <row r="30" spans="1:22" ht="15.75" x14ac:dyDescent="0.25">
      <c r="A30" s="161" t="s">
        <v>21</v>
      </c>
      <c r="B30" s="160">
        <v>80</v>
      </c>
      <c r="C30" s="160">
        <v>528</v>
      </c>
      <c r="D30" s="160">
        <v>1981</v>
      </c>
      <c r="E30" s="160">
        <v>508</v>
      </c>
      <c r="F30" s="160">
        <v>321</v>
      </c>
      <c r="G30" s="160">
        <v>12841</v>
      </c>
      <c r="H30" s="160">
        <v>4079</v>
      </c>
      <c r="I30" s="160">
        <v>10740</v>
      </c>
      <c r="J30" s="160">
        <v>299</v>
      </c>
      <c r="K30" s="160">
        <v>166</v>
      </c>
      <c r="L30" s="160">
        <v>14452</v>
      </c>
      <c r="M30" s="160">
        <v>3293</v>
      </c>
      <c r="N30" s="160">
        <v>2928</v>
      </c>
      <c r="O30" s="160">
        <v>2888</v>
      </c>
      <c r="P30" s="160">
        <v>15</v>
      </c>
      <c r="Q30" s="160">
        <v>18847</v>
      </c>
      <c r="R30" s="160">
        <v>517</v>
      </c>
      <c r="S30" s="160">
        <v>10454</v>
      </c>
      <c r="T30" s="160">
        <v>1211</v>
      </c>
      <c r="U30" s="160">
        <v>73</v>
      </c>
      <c r="V30" s="160">
        <v>32134</v>
      </c>
    </row>
    <row r="31" spans="1:22" ht="15.75" x14ac:dyDescent="0.25">
      <c r="A31" s="161" t="s">
        <v>22</v>
      </c>
      <c r="B31" s="160">
        <v>1</v>
      </c>
      <c r="C31" s="160">
        <v>4</v>
      </c>
      <c r="D31" s="160">
        <v>2</v>
      </c>
      <c r="E31" s="160">
        <v>0</v>
      </c>
      <c r="F31" s="160">
        <v>0</v>
      </c>
      <c r="G31" s="160">
        <v>11791</v>
      </c>
      <c r="H31" s="160">
        <v>3078</v>
      </c>
      <c r="I31" s="160">
        <v>328968</v>
      </c>
      <c r="J31" s="160">
        <v>311559</v>
      </c>
      <c r="K31" s="160">
        <v>149813</v>
      </c>
      <c r="L31" s="160">
        <v>38599</v>
      </c>
      <c r="M31" s="160">
        <v>1961</v>
      </c>
      <c r="N31" s="160">
        <v>364698</v>
      </c>
      <c r="O31" s="160">
        <v>381850</v>
      </c>
      <c r="P31" s="160">
        <v>17940</v>
      </c>
      <c r="Q31" s="160">
        <v>366191</v>
      </c>
      <c r="R31" s="160">
        <v>293265</v>
      </c>
      <c r="S31" s="160">
        <v>120456</v>
      </c>
      <c r="T31" s="160">
        <v>20986</v>
      </c>
      <c r="U31" s="160">
        <v>4306</v>
      </c>
      <c r="V31" s="160">
        <v>781424</v>
      </c>
    </row>
    <row r="32" spans="1:22" ht="15.75" x14ac:dyDescent="0.25">
      <c r="A32" s="161" t="s">
        <v>23</v>
      </c>
      <c r="B32" s="160">
        <v>2901</v>
      </c>
      <c r="C32" s="160">
        <v>161</v>
      </c>
      <c r="D32" s="160">
        <v>7284</v>
      </c>
      <c r="E32" s="160">
        <v>545</v>
      </c>
      <c r="F32" s="160">
        <v>19</v>
      </c>
      <c r="G32" s="160">
        <v>23</v>
      </c>
      <c r="H32" s="160">
        <v>978</v>
      </c>
      <c r="I32" s="160">
        <v>4250</v>
      </c>
      <c r="J32" s="160">
        <v>3656</v>
      </c>
      <c r="K32" s="160">
        <v>2002</v>
      </c>
      <c r="L32" s="160">
        <v>100</v>
      </c>
      <c r="M32" s="160">
        <v>115</v>
      </c>
      <c r="N32" s="160">
        <v>5729</v>
      </c>
      <c r="O32" s="160">
        <v>3920</v>
      </c>
      <c r="P32" s="160">
        <v>1039</v>
      </c>
      <c r="Q32" s="160">
        <v>32</v>
      </c>
      <c r="R32" s="160">
        <v>4</v>
      </c>
      <c r="S32" s="160">
        <v>123</v>
      </c>
      <c r="T32" s="160">
        <v>245</v>
      </c>
      <c r="U32" s="160">
        <v>10483</v>
      </c>
      <c r="V32" s="160">
        <v>10914</v>
      </c>
    </row>
    <row r="33" spans="1:22" ht="15.75" x14ac:dyDescent="0.25">
      <c r="A33" s="161" t="s">
        <v>25</v>
      </c>
      <c r="B33" s="160">
        <v>293547</v>
      </c>
      <c r="C33" s="160">
        <v>95724</v>
      </c>
      <c r="D33" s="160">
        <v>39625</v>
      </c>
      <c r="E33" s="160">
        <v>5593</v>
      </c>
      <c r="F33" s="160">
        <v>1653</v>
      </c>
      <c r="G33" s="160">
        <v>38092</v>
      </c>
      <c r="H33" s="160">
        <v>8352</v>
      </c>
      <c r="I33" s="160">
        <v>84718</v>
      </c>
      <c r="J33" s="160">
        <v>81935</v>
      </c>
      <c r="K33" s="160">
        <v>315152</v>
      </c>
      <c r="L33" s="160">
        <v>39309</v>
      </c>
      <c r="M33" s="160">
        <v>11700</v>
      </c>
      <c r="N33" s="160">
        <v>182099</v>
      </c>
      <c r="O33" s="160">
        <v>215278</v>
      </c>
      <c r="P33" s="160">
        <v>77910</v>
      </c>
      <c r="Q33" s="160">
        <v>293701</v>
      </c>
      <c r="R33" s="160">
        <v>44382</v>
      </c>
      <c r="S33" s="160">
        <v>78494</v>
      </c>
      <c r="T33" s="160">
        <v>53392</v>
      </c>
      <c r="U33" s="160">
        <v>8383</v>
      </c>
      <c r="V33" s="160">
        <v>528505</v>
      </c>
    </row>
    <row r="34" spans="1:22" ht="15.75" x14ac:dyDescent="0.25">
      <c r="A34" s="161" t="s">
        <v>24</v>
      </c>
      <c r="B34" s="160">
        <v>588363</v>
      </c>
      <c r="C34" s="160">
        <v>605711</v>
      </c>
      <c r="D34" s="160">
        <v>21913</v>
      </c>
      <c r="E34" s="160">
        <v>181</v>
      </c>
      <c r="F34" s="160">
        <v>912</v>
      </c>
      <c r="G34" s="160">
        <v>157832</v>
      </c>
      <c r="H34" s="160">
        <v>77571</v>
      </c>
      <c r="I34" s="160">
        <v>393707</v>
      </c>
      <c r="J34" s="160">
        <v>172321</v>
      </c>
      <c r="K34" s="160">
        <v>423949</v>
      </c>
      <c r="L34" s="160">
        <v>238902</v>
      </c>
      <c r="M34" s="160">
        <v>89719</v>
      </c>
      <c r="N34" s="160">
        <v>505447</v>
      </c>
      <c r="O34" s="160">
        <v>277558</v>
      </c>
      <c r="P34" s="160">
        <v>113375</v>
      </c>
      <c r="Q34" s="160">
        <v>596711</v>
      </c>
      <c r="R34" s="160">
        <v>292982</v>
      </c>
      <c r="S34" s="160">
        <v>169412</v>
      </c>
      <c r="T34" s="160">
        <v>42687</v>
      </c>
      <c r="U34" s="160">
        <v>29220</v>
      </c>
      <c r="V34" s="160">
        <v>1212303</v>
      </c>
    </row>
    <row r="35" spans="1:22" ht="15.75" x14ac:dyDescent="0.25">
      <c r="A35" s="161" t="s">
        <v>26</v>
      </c>
      <c r="B35" s="160">
        <v>48</v>
      </c>
      <c r="C35" s="160">
        <v>64</v>
      </c>
      <c r="D35" s="160">
        <v>91</v>
      </c>
      <c r="E35" s="160">
        <v>3</v>
      </c>
      <c r="F35" s="160">
        <v>0</v>
      </c>
      <c r="G35" s="160">
        <v>286</v>
      </c>
      <c r="H35" s="160">
        <v>269</v>
      </c>
      <c r="I35" s="160">
        <v>16526</v>
      </c>
      <c r="J35" s="160">
        <v>673</v>
      </c>
      <c r="K35" s="160">
        <v>11202</v>
      </c>
      <c r="L35" s="160">
        <v>17171</v>
      </c>
      <c r="M35" s="160">
        <v>2143</v>
      </c>
      <c r="N35" s="160">
        <v>7096</v>
      </c>
      <c r="O35" s="160">
        <v>2563</v>
      </c>
      <c r="P35" s="160">
        <v>37</v>
      </c>
      <c r="Q35" s="160">
        <v>5031</v>
      </c>
      <c r="R35" s="160">
        <v>1495</v>
      </c>
      <c r="S35" s="160">
        <v>10958</v>
      </c>
      <c r="T35" s="160">
        <v>11454</v>
      </c>
      <c r="U35" s="160">
        <v>261</v>
      </c>
      <c r="V35" s="160">
        <v>29353</v>
      </c>
    </row>
    <row r="36" spans="1:22" ht="15.75" x14ac:dyDescent="0.25">
      <c r="A36" s="161" t="s">
        <v>27</v>
      </c>
      <c r="B36" s="160">
        <v>293524</v>
      </c>
      <c r="C36" s="160">
        <v>3700876</v>
      </c>
      <c r="D36" s="160">
        <v>61390</v>
      </c>
      <c r="E36" s="160">
        <v>1172</v>
      </c>
      <c r="F36" s="160">
        <v>6514</v>
      </c>
      <c r="G36" s="160">
        <v>901780</v>
      </c>
      <c r="H36" s="160">
        <v>408356</v>
      </c>
      <c r="I36" s="160">
        <v>3160925</v>
      </c>
      <c r="J36" s="160">
        <v>255173</v>
      </c>
      <c r="K36" s="160">
        <v>98468</v>
      </c>
      <c r="L36" s="160">
        <v>382338</v>
      </c>
      <c r="M36" s="160">
        <v>158525</v>
      </c>
      <c r="N36" s="160">
        <v>3696212</v>
      </c>
      <c r="O36" s="160">
        <v>565996</v>
      </c>
      <c r="P36" s="160">
        <v>17928</v>
      </c>
      <c r="Q36" s="160">
        <v>3243542</v>
      </c>
      <c r="R36" s="160">
        <v>1012181</v>
      </c>
      <c r="S36" s="160">
        <v>429585</v>
      </c>
      <c r="T36" s="160">
        <v>61396</v>
      </c>
      <c r="U36" s="160">
        <v>86052</v>
      </c>
      <c r="V36" s="160">
        <v>4847020</v>
      </c>
    </row>
    <row r="37" spans="1:22" ht="15.75" x14ac:dyDescent="0.25">
      <c r="A37" s="161" t="s">
        <v>28</v>
      </c>
      <c r="B37" s="160">
        <v>152</v>
      </c>
      <c r="C37" s="160">
        <v>235</v>
      </c>
      <c r="D37" s="160">
        <v>159</v>
      </c>
      <c r="E37" s="160">
        <v>8</v>
      </c>
      <c r="F37" s="160">
        <v>3</v>
      </c>
      <c r="G37" s="160">
        <v>19898</v>
      </c>
      <c r="H37" s="160">
        <v>17501</v>
      </c>
      <c r="I37" s="160">
        <v>54493</v>
      </c>
      <c r="J37" s="160">
        <v>20573</v>
      </c>
      <c r="K37" s="160">
        <v>9878</v>
      </c>
      <c r="L37" s="160">
        <v>17804</v>
      </c>
      <c r="M37" s="160">
        <v>3320</v>
      </c>
      <c r="N37" s="160">
        <v>80201</v>
      </c>
      <c r="O37" s="160">
        <v>19133</v>
      </c>
      <c r="P37" s="160">
        <v>1804</v>
      </c>
      <c r="Q37" s="160">
        <v>46474</v>
      </c>
      <c r="R37" s="160">
        <v>8580</v>
      </c>
      <c r="S37" s="160">
        <v>39580</v>
      </c>
      <c r="T37" s="160">
        <v>17201</v>
      </c>
      <c r="U37" s="160">
        <v>10422</v>
      </c>
      <c r="V37" s="160">
        <v>122282</v>
      </c>
    </row>
    <row r="38" spans="1:22" ht="15.75" x14ac:dyDescent="0.25">
      <c r="A38" s="161" t="s">
        <v>29</v>
      </c>
      <c r="B38" s="160">
        <v>552</v>
      </c>
      <c r="C38" s="160">
        <v>1470</v>
      </c>
      <c r="D38" s="160">
        <v>845</v>
      </c>
      <c r="E38" s="160">
        <v>23</v>
      </c>
      <c r="F38" s="160">
        <v>7</v>
      </c>
      <c r="G38" s="160">
        <v>53</v>
      </c>
      <c r="H38" s="160">
        <v>10</v>
      </c>
      <c r="I38" s="160">
        <v>486</v>
      </c>
      <c r="J38" s="160">
        <v>765</v>
      </c>
      <c r="K38" s="160">
        <v>2412</v>
      </c>
      <c r="L38" s="160">
        <v>487</v>
      </c>
      <c r="M38" s="160">
        <v>474</v>
      </c>
      <c r="N38" s="160">
        <v>1777</v>
      </c>
      <c r="O38" s="160">
        <v>853</v>
      </c>
      <c r="P38" s="160">
        <v>134</v>
      </c>
      <c r="Q38" s="160">
        <v>612</v>
      </c>
      <c r="R38" s="160">
        <v>157</v>
      </c>
      <c r="S38" s="160">
        <v>1273</v>
      </c>
      <c r="T38" s="160">
        <v>813</v>
      </c>
      <c r="U38" s="160">
        <v>871</v>
      </c>
      <c r="V38" s="160">
        <v>3728</v>
      </c>
    </row>
    <row r="39" spans="1:22" s="155" customFormat="1" ht="15.75" x14ac:dyDescent="0.25">
      <c r="A39" s="159" t="s">
        <v>300</v>
      </c>
      <c r="B39" s="158">
        <f t="shared" ref="B39:V39" si="0">SUM(B6:B38)</f>
        <v>3012286</v>
      </c>
      <c r="C39" s="158">
        <f t="shared" si="0"/>
        <v>5511018</v>
      </c>
      <c r="D39" s="158">
        <f t="shared" si="0"/>
        <v>1216394</v>
      </c>
      <c r="E39" s="158">
        <f t="shared" si="0"/>
        <v>144897</v>
      </c>
      <c r="F39" s="158">
        <f t="shared" si="0"/>
        <v>138038</v>
      </c>
      <c r="G39" s="158">
        <f t="shared" si="0"/>
        <v>2215749</v>
      </c>
      <c r="H39" s="158">
        <f t="shared" si="0"/>
        <v>1172092</v>
      </c>
      <c r="I39" s="158">
        <f t="shared" si="0"/>
        <v>6742349</v>
      </c>
      <c r="J39" s="158">
        <f t="shared" si="0"/>
        <v>2254341</v>
      </c>
      <c r="K39" s="158">
        <f t="shared" si="0"/>
        <v>3114914</v>
      </c>
      <c r="L39" s="158">
        <f t="shared" si="0"/>
        <v>1592746</v>
      </c>
      <c r="M39" s="158">
        <f t="shared" si="0"/>
        <v>836274</v>
      </c>
      <c r="N39" s="158">
        <f t="shared" si="0"/>
        <v>7668301</v>
      </c>
      <c r="O39" s="158">
        <f t="shared" si="0"/>
        <v>4359946</v>
      </c>
      <c r="P39" s="158">
        <f t="shared" si="0"/>
        <v>980290</v>
      </c>
      <c r="Q39" s="158">
        <f t="shared" si="0"/>
        <v>7485882</v>
      </c>
      <c r="R39" s="158">
        <f t="shared" si="0"/>
        <v>2601054</v>
      </c>
      <c r="S39" s="158">
        <f t="shared" si="0"/>
        <v>2847687</v>
      </c>
      <c r="T39" s="158">
        <f t="shared" si="0"/>
        <v>1242324</v>
      </c>
      <c r="U39" s="158">
        <f t="shared" si="0"/>
        <v>1167694</v>
      </c>
      <c r="V39" s="158">
        <f t="shared" si="0"/>
        <v>15516315</v>
      </c>
    </row>
    <row r="40" spans="1:22" s="155" customFormat="1" ht="15.75" x14ac:dyDescent="0.25">
      <c r="A40" s="157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</row>
    <row r="41" spans="1:22" ht="15" customHeight="1" x14ac:dyDescent="0.25">
      <c r="A41" s="328" t="s">
        <v>740</v>
      </c>
      <c r="B41" s="328"/>
      <c r="C41" s="328"/>
      <c r="D41" s="328"/>
      <c r="E41" s="328"/>
      <c r="F41" s="328"/>
      <c r="G41" s="328"/>
      <c r="H41" s="328"/>
      <c r="I41" s="328"/>
      <c r="J41" s="328"/>
      <c r="K41" s="328"/>
      <c r="L41" s="328" t="s">
        <v>740</v>
      </c>
      <c r="M41" s="329"/>
      <c r="N41" s="329"/>
      <c r="O41" s="329"/>
      <c r="P41" s="329"/>
      <c r="Q41" s="329"/>
      <c r="R41" s="329"/>
      <c r="S41" s="329"/>
      <c r="T41" s="329"/>
      <c r="U41" s="329"/>
      <c r="V41" s="329"/>
    </row>
    <row r="42" spans="1:22" x14ac:dyDescent="0.25">
      <c r="B42" s="297"/>
      <c r="C42" s="297"/>
      <c r="D42" s="297"/>
      <c r="E42" s="297"/>
      <c r="F42" s="297"/>
      <c r="G42" s="297"/>
      <c r="H42" s="297"/>
      <c r="I42" s="297"/>
      <c r="J42" s="297"/>
      <c r="K42" s="297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</row>
  </sheetData>
  <mergeCells count="7">
    <mergeCell ref="L41:V42"/>
    <mergeCell ref="B4:F4"/>
    <mergeCell ref="G4:K4"/>
    <mergeCell ref="L4:P4"/>
    <mergeCell ref="Q4:U4"/>
    <mergeCell ref="V4:V5"/>
    <mergeCell ref="A41:K41"/>
  </mergeCells>
  <printOptions horizontalCentered="1" verticalCentered="1"/>
  <pageMargins left="0.59055118110236227" right="0.47244094488188981" top="0.51181102362204722" bottom="0.43307086614173229" header="0.31496062992125984" footer="0.31496062992125984"/>
  <pageSetup scale="83" fitToWidth="0" orientation="landscape" r:id="rId1"/>
  <colBreaks count="1" manualBreakCount="1">
    <brk id="11" max="4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Zeros="0" view="pageBreakPreview" zoomScaleNormal="100" zoomScaleSheetLayoutView="100" workbookViewId="0">
      <selection activeCell="A46" sqref="A46"/>
    </sheetView>
  </sheetViews>
  <sheetFormatPr defaultRowHeight="15" x14ac:dyDescent="0.25"/>
  <cols>
    <col min="1" max="1" width="24" style="168" customWidth="1"/>
    <col min="2" max="2" width="9.140625" style="168"/>
    <col min="3" max="3" width="10.42578125" style="168" customWidth="1"/>
    <col min="4" max="4" width="9.140625" style="168"/>
    <col min="5" max="5" width="10.28515625" style="168" customWidth="1"/>
    <col min="6" max="6" width="9.140625" style="168"/>
    <col min="7" max="7" width="11.28515625" style="168" customWidth="1"/>
    <col min="8" max="8" width="9.140625" style="168"/>
    <col min="9" max="9" width="10.7109375" style="168" customWidth="1"/>
    <col min="10" max="10" width="9.140625" style="168"/>
    <col min="11" max="11" width="10.140625" style="168" customWidth="1"/>
    <col min="12" max="12" width="9.140625" style="168"/>
    <col min="13" max="13" width="9.5703125" style="168" customWidth="1"/>
    <col min="14" max="14" width="11" style="168" customWidth="1"/>
    <col min="15" max="16384" width="9.140625" style="168"/>
  </cols>
  <sheetData>
    <row r="1" spans="1:14" ht="15" customHeight="1" x14ac:dyDescent="0.25">
      <c r="A1" s="337" t="s">
        <v>647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</row>
    <row r="2" spans="1:14" ht="15" customHeight="1" x14ac:dyDescent="0.25">
      <c r="A2" s="338" t="s">
        <v>646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</row>
    <row r="3" spans="1:14" ht="15" customHeight="1" x14ac:dyDescent="0.25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M3" s="298"/>
      <c r="N3" s="299" t="s">
        <v>736</v>
      </c>
    </row>
    <row r="4" spans="1:14" x14ac:dyDescent="0.25">
      <c r="A4" s="174"/>
      <c r="B4" s="339" t="s">
        <v>645</v>
      </c>
      <c r="C4" s="339"/>
      <c r="D4" s="339" t="s">
        <v>644</v>
      </c>
      <c r="E4" s="339"/>
      <c r="F4" s="339" t="s">
        <v>643</v>
      </c>
      <c r="G4" s="339"/>
      <c r="H4" s="339" t="s">
        <v>642</v>
      </c>
      <c r="I4" s="339"/>
      <c r="J4" s="339" t="s">
        <v>641</v>
      </c>
      <c r="K4" s="339"/>
      <c r="L4" s="340" t="s">
        <v>640</v>
      </c>
      <c r="M4" s="340"/>
      <c r="N4" s="341" t="s">
        <v>639</v>
      </c>
    </row>
    <row r="5" spans="1:14" x14ac:dyDescent="0.25">
      <c r="A5" s="171" t="s">
        <v>616</v>
      </c>
      <c r="B5" s="173" t="s">
        <v>638</v>
      </c>
      <c r="C5" s="173" t="s">
        <v>637</v>
      </c>
      <c r="D5" s="173" t="s">
        <v>638</v>
      </c>
      <c r="E5" s="173" t="s">
        <v>637</v>
      </c>
      <c r="F5" s="173" t="s">
        <v>638</v>
      </c>
      <c r="G5" s="173" t="s">
        <v>637</v>
      </c>
      <c r="H5" s="173" t="s">
        <v>638</v>
      </c>
      <c r="I5" s="173" t="s">
        <v>637</v>
      </c>
      <c r="J5" s="173" t="s">
        <v>638</v>
      </c>
      <c r="K5" s="173" t="s">
        <v>637</v>
      </c>
      <c r="L5" s="173" t="s">
        <v>638</v>
      </c>
      <c r="M5" s="173" t="s">
        <v>637</v>
      </c>
      <c r="N5" s="342"/>
    </row>
    <row r="6" spans="1:14" ht="30" x14ac:dyDescent="0.25">
      <c r="A6" s="172" t="s">
        <v>636</v>
      </c>
      <c r="B6" s="160">
        <v>215</v>
      </c>
      <c r="C6" s="160">
        <v>7028</v>
      </c>
      <c r="D6" s="160">
        <v>309</v>
      </c>
      <c r="E6" s="160">
        <v>7709</v>
      </c>
      <c r="F6" s="160">
        <v>111</v>
      </c>
      <c r="G6" s="160">
        <v>7914</v>
      </c>
      <c r="H6" s="160">
        <v>63</v>
      </c>
      <c r="I6" s="160">
        <v>7960</v>
      </c>
      <c r="J6" s="160">
        <v>7988</v>
      </c>
      <c r="K6" s="160">
        <v>70</v>
      </c>
      <c r="L6" s="160">
        <v>2016</v>
      </c>
      <c r="M6" s="160">
        <v>6023</v>
      </c>
      <c r="N6" s="160">
        <v>8080</v>
      </c>
    </row>
    <row r="7" spans="1:14" ht="15.75" x14ac:dyDescent="0.25">
      <c r="A7" s="172" t="s">
        <v>1</v>
      </c>
      <c r="B7" s="160">
        <v>104438</v>
      </c>
      <c r="C7" s="160">
        <v>395852</v>
      </c>
      <c r="D7" s="160">
        <v>47187</v>
      </c>
      <c r="E7" s="160">
        <v>829879</v>
      </c>
      <c r="F7" s="160">
        <v>283173</v>
      </c>
      <c r="G7" s="160">
        <v>592987</v>
      </c>
      <c r="H7" s="160">
        <v>94009</v>
      </c>
      <c r="I7" s="160">
        <v>778488</v>
      </c>
      <c r="J7" s="160">
        <v>128494</v>
      </c>
      <c r="K7" s="160">
        <v>844179</v>
      </c>
      <c r="L7" s="160">
        <v>344549</v>
      </c>
      <c r="M7" s="160">
        <v>529918</v>
      </c>
      <c r="N7" s="160">
        <v>1021258</v>
      </c>
    </row>
    <row r="8" spans="1:14" ht="17.25" customHeight="1" x14ac:dyDescent="0.25">
      <c r="A8" s="172" t="s">
        <v>2</v>
      </c>
      <c r="B8" s="160">
        <v>132</v>
      </c>
      <c r="C8" s="160">
        <v>337</v>
      </c>
      <c r="D8" s="160">
        <v>4099</v>
      </c>
      <c r="E8" s="160">
        <v>12107</v>
      </c>
      <c r="F8" s="160">
        <v>1285</v>
      </c>
      <c r="G8" s="160">
        <v>14928</v>
      </c>
      <c r="H8" s="160">
        <v>4071</v>
      </c>
      <c r="I8" s="160">
        <v>11833</v>
      </c>
      <c r="J8" s="160">
        <v>1779</v>
      </c>
      <c r="K8" s="160">
        <v>11909</v>
      </c>
      <c r="L8" s="160">
        <v>7782</v>
      </c>
      <c r="M8" s="160">
        <v>8629</v>
      </c>
      <c r="N8" s="160">
        <v>16426</v>
      </c>
    </row>
    <row r="9" spans="1:14" ht="15.75" x14ac:dyDescent="0.25">
      <c r="A9" s="172" t="s">
        <v>3</v>
      </c>
      <c r="B9" s="160">
        <v>21463</v>
      </c>
      <c r="C9" s="160">
        <v>6265</v>
      </c>
      <c r="D9" s="160">
        <v>754</v>
      </c>
      <c r="E9" s="160">
        <v>34057</v>
      </c>
      <c r="F9" s="160">
        <v>4592</v>
      </c>
      <c r="G9" s="160">
        <v>30285</v>
      </c>
      <c r="H9" s="160">
        <v>1063</v>
      </c>
      <c r="I9" s="160">
        <v>32610</v>
      </c>
      <c r="J9" s="160">
        <v>1330</v>
      </c>
      <c r="K9" s="160">
        <v>25707</v>
      </c>
      <c r="L9" s="160">
        <v>3194</v>
      </c>
      <c r="M9" s="160">
        <v>32108</v>
      </c>
      <c r="N9" s="160">
        <v>36036</v>
      </c>
    </row>
    <row r="10" spans="1:14" ht="15.75" x14ac:dyDescent="0.25">
      <c r="A10" s="172" t="s">
        <v>4</v>
      </c>
      <c r="B10" s="160">
        <v>0</v>
      </c>
      <c r="C10" s="160">
        <v>64</v>
      </c>
      <c r="D10" s="160">
        <v>672</v>
      </c>
      <c r="E10" s="160">
        <v>25712</v>
      </c>
      <c r="F10" s="160">
        <v>4248</v>
      </c>
      <c r="G10" s="160">
        <v>22307</v>
      </c>
      <c r="H10" s="160">
        <v>4566</v>
      </c>
      <c r="I10" s="160">
        <v>21795</v>
      </c>
      <c r="J10" s="160">
        <v>4</v>
      </c>
      <c r="K10" s="160">
        <v>271</v>
      </c>
      <c r="L10" s="160">
        <v>9583</v>
      </c>
      <c r="M10" s="160">
        <v>17037</v>
      </c>
      <c r="N10" s="160">
        <v>125401</v>
      </c>
    </row>
    <row r="11" spans="1:14" ht="17.25" customHeight="1" x14ac:dyDescent="0.25">
      <c r="A11" s="172" t="s">
        <v>5</v>
      </c>
      <c r="B11" s="160">
        <v>155531</v>
      </c>
      <c r="C11" s="160">
        <v>294119</v>
      </c>
      <c r="D11" s="160">
        <v>16298</v>
      </c>
      <c r="E11" s="160">
        <v>580125</v>
      </c>
      <c r="F11" s="160">
        <v>74420</v>
      </c>
      <c r="G11" s="160">
        <v>537897</v>
      </c>
      <c r="H11" s="160">
        <v>32177</v>
      </c>
      <c r="I11" s="160">
        <v>563986</v>
      </c>
      <c r="J11" s="160">
        <v>151609</v>
      </c>
      <c r="K11" s="160">
        <v>462999</v>
      </c>
      <c r="L11" s="160">
        <v>212019</v>
      </c>
      <c r="M11" s="160">
        <v>393965</v>
      </c>
      <c r="N11" s="160">
        <v>679858</v>
      </c>
    </row>
    <row r="12" spans="1:14" ht="18" customHeight="1" x14ac:dyDescent="0.25">
      <c r="A12" s="172" t="s">
        <v>635</v>
      </c>
      <c r="B12" s="160">
        <v>0</v>
      </c>
      <c r="C12" s="160">
        <v>2198</v>
      </c>
      <c r="D12" s="160">
        <v>2</v>
      </c>
      <c r="E12" s="160">
        <v>2196</v>
      </c>
      <c r="F12" s="160">
        <v>178</v>
      </c>
      <c r="G12" s="160">
        <v>2018</v>
      </c>
      <c r="H12" s="160">
        <v>6</v>
      </c>
      <c r="I12" s="160">
        <v>2191</v>
      </c>
      <c r="J12" s="160">
        <v>1</v>
      </c>
      <c r="K12" s="160">
        <v>2197</v>
      </c>
      <c r="L12" s="160">
        <v>251</v>
      </c>
      <c r="M12" s="160">
        <v>1947</v>
      </c>
      <c r="N12" s="160">
        <v>2198</v>
      </c>
    </row>
    <row r="13" spans="1:14" ht="15.75" x14ac:dyDescent="0.25">
      <c r="A13" s="172" t="s">
        <v>6</v>
      </c>
      <c r="B13" s="160">
        <v>28</v>
      </c>
      <c r="C13" s="160">
        <v>82</v>
      </c>
      <c r="D13" s="160">
        <v>14</v>
      </c>
      <c r="E13" s="160">
        <v>96</v>
      </c>
      <c r="F13" s="160">
        <v>46</v>
      </c>
      <c r="G13" s="160">
        <v>64</v>
      </c>
      <c r="H13" s="160">
        <v>38</v>
      </c>
      <c r="I13" s="160">
        <v>71</v>
      </c>
      <c r="J13" s="160">
        <v>0</v>
      </c>
      <c r="K13" s="160">
        <v>110</v>
      </c>
      <c r="L13" s="160">
        <v>16</v>
      </c>
      <c r="M13" s="160">
        <v>94</v>
      </c>
      <c r="N13" s="160">
        <v>110</v>
      </c>
    </row>
    <row r="14" spans="1:14" ht="15.75" x14ac:dyDescent="0.25">
      <c r="A14" s="172" t="s">
        <v>7</v>
      </c>
      <c r="B14" s="160">
        <v>734</v>
      </c>
      <c r="C14" s="160">
        <v>1478</v>
      </c>
      <c r="D14" s="160">
        <v>46</v>
      </c>
      <c r="E14" s="160">
        <v>2256</v>
      </c>
      <c r="F14" s="160">
        <v>31</v>
      </c>
      <c r="G14" s="160">
        <v>2279</v>
      </c>
      <c r="H14" s="160">
        <v>30</v>
      </c>
      <c r="I14" s="160">
        <v>2275</v>
      </c>
      <c r="J14" s="160">
        <v>42</v>
      </c>
      <c r="K14" s="160">
        <v>203</v>
      </c>
      <c r="L14" s="160">
        <v>493</v>
      </c>
      <c r="M14" s="160">
        <v>1807</v>
      </c>
      <c r="N14" s="160">
        <v>22307</v>
      </c>
    </row>
    <row r="15" spans="1:14" ht="15.75" x14ac:dyDescent="0.25">
      <c r="A15" s="172" t="s">
        <v>8</v>
      </c>
      <c r="B15" s="160">
        <v>287499</v>
      </c>
      <c r="C15" s="160">
        <v>546484</v>
      </c>
      <c r="D15" s="160">
        <v>36588</v>
      </c>
      <c r="E15" s="160">
        <v>882652</v>
      </c>
      <c r="F15" s="160">
        <v>268403</v>
      </c>
      <c r="G15" s="160">
        <v>656221</v>
      </c>
      <c r="H15" s="160">
        <v>115094</v>
      </c>
      <c r="I15" s="160">
        <v>807984</v>
      </c>
      <c r="J15" s="160">
        <v>315868</v>
      </c>
      <c r="K15" s="160">
        <v>607593</v>
      </c>
      <c r="L15" s="160">
        <v>306438</v>
      </c>
      <c r="M15" s="160">
        <v>619982</v>
      </c>
      <c r="N15" s="160">
        <v>1077841</v>
      </c>
    </row>
    <row r="16" spans="1:14" ht="15.75" x14ac:dyDescent="0.25">
      <c r="A16" s="172" t="s">
        <v>9</v>
      </c>
      <c r="B16" s="160">
        <v>45</v>
      </c>
      <c r="C16" s="160">
        <v>556</v>
      </c>
      <c r="D16" s="160">
        <v>26480</v>
      </c>
      <c r="E16" s="160">
        <v>391896</v>
      </c>
      <c r="F16" s="160">
        <v>214074</v>
      </c>
      <c r="G16" s="160">
        <v>594163</v>
      </c>
      <c r="H16" s="160">
        <v>177793</v>
      </c>
      <c r="I16" s="160">
        <v>624056</v>
      </c>
      <c r="J16" s="160">
        <v>65484</v>
      </c>
      <c r="K16" s="160">
        <v>717423</v>
      </c>
      <c r="L16" s="160">
        <v>145105</v>
      </c>
      <c r="M16" s="160">
        <v>665508</v>
      </c>
      <c r="N16" s="160">
        <v>814775</v>
      </c>
    </row>
    <row r="17" spans="1:14" ht="15.75" x14ac:dyDescent="0.25">
      <c r="A17" s="172" t="s">
        <v>10</v>
      </c>
      <c r="B17" s="160">
        <v>2938</v>
      </c>
      <c r="C17" s="160">
        <v>30333</v>
      </c>
      <c r="D17" s="160">
        <v>4831</v>
      </c>
      <c r="E17" s="160">
        <v>83869</v>
      </c>
      <c r="F17" s="160">
        <v>10199</v>
      </c>
      <c r="G17" s="160">
        <v>78638</v>
      </c>
      <c r="H17" s="160">
        <v>25357</v>
      </c>
      <c r="I17" s="160">
        <v>63044</v>
      </c>
      <c r="J17" s="160">
        <v>1924</v>
      </c>
      <c r="K17" s="160">
        <v>56571</v>
      </c>
      <c r="L17" s="160">
        <v>9405</v>
      </c>
      <c r="M17" s="160">
        <v>79584</v>
      </c>
      <c r="N17" s="160">
        <v>99960</v>
      </c>
    </row>
    <row r="18" spans="1:14" ht="15.75" x14ac:dyDescent="0.25">
      <c r="A18" s="172" t="s">
        <v>619</v>
      </c>
      <c r="B18" s="160">
        <v>2569</v>
      </c>
      <c r="C18" s="160">
        <v>5821</v>
      </c>
      <c r="D18" s="160">
        <v>20501</v>
      </c>
      <c r="E18" s="160">
        <v>66415</v>
      </c>
      <c r="F18" s="160">
        <v>29775</v>
      </c>
      <c r="G18" s="160">
        <v>56305</v>
      </c>
      <c r="H18" s="160">
        <v>42488</v>
      </c>
      <c r="I18" s="160">
        <v>43739</v>
      </c>
      <c r="J18" s="160">
        <v>23284</v>
      </c>
      <c r="K18" s="160">
        <v>45475</v>
      </c>
      <c r="L18" s="160">
        <v>38170</v>
      </c>
      <c r="M18" s="160">
        <v>49958</v>
      </c>
      <c r="N18" s="160">
        <v>158017</v>
      </c>
    </row>
    <row r="19" spans="1:14" ht="15.75" x14ac:dyDescent="0.25">
      <c r="A19" s="172" t="s">
        <v>12</v>
      </c>
      <c r="B19" s="160">
        <v>11511</v>
      </c>
      <c r="C19" s="160">
        <v>22277</v>
      </c>
      <c r="D19" s="160">
        <v>1731</v>
      </c>
      <c r="E19" s="160">
        <v>23333</v>
      </c>
      <c r="F19" s="160">
        <v>2623</v>
      </c>
      <c r="G19" s="160">
        <v>33170</v>
      </c>
      <c r="H19" s="160">
        <v>2021</v>
      </c>
      <c r="I19" s="160">
        <v>23003</v>
      </c>
      <c r="J19" s="160">
        <v>15548</v>
      </c>
      <c r="K19" s="160">
        <v>20148</v>
      </c>
      <c r="L19" s="160">
        <v>12753</v>
      </c>
      <c r="M19" s="160">
        <v>23413</v>
      </c>
      <c r="N19" s="160">
        <v>38786</v>
      </c>
    </row>
    <row r="20" spans="1:14" ht="15.75" x14ac:dyDescent="0.25">
      <c r="A20" s="172" t="s">
        <v>13</v>
      </c>
      <c r="B20" s="160">
        <v>645996</v>
      </c>
      <c r="C20" s="160">
        <v>775075</v>
      </c>
      <c r="D20" s="160">
        <v>117221</v>
      </c>
      <c r="E20" s="160">
        <v>1327545</v>
      </c>
      <c r="F20" s="160">
        <v>745285</v>
      </c>
      <c r="G20" s="160">
        <v>701794</v>
      </c>
      <c r="H20" s="160">
        <v>261815</v>
      </c>
      <c r="I20" s="160">
        <v>1170905</v>
      </c>
      <c r="J20" s="160">
        <v>509304</v>
      </c>
      <c r="K20" s="160">
        <v>919582</v>
      </c>
      <c r="L20" s="160">
        <v>767737</v>
      </c>
      <c r="M20" s="160">
        <v>679348</v>
      </c>
      <c r="N20" s="160">
        <v>1443964</v>
      </c>
    </row>
    <row r="21" spans="1:14" ht="15.75" x14ac:dyDescent="0.25">
      <c r="A21" s="172" t="s">
        <v>75</v>
      </c>
      <c r="B21" s="160">
        <v>79059</v>
      </c>
      <c r="C21" s="160">
        <v>70237</v>
      </c>
      <c r="D21" s="160">
        <v>8309</v>
      </c>
      <c r="E21" s="160">
        <v>177705</v>
      </c>
      <c r="F21" s="160">
        <v>6891</v>
      </c>
      <c r="G21" s="160">
        <v>178452</v>
      </c>
      <c r="H21" s="160">
        <v>17471</v>
      </c>
      <c r="I21" s="160">
        <v>167475</v>
      </c>
      <c r="J21" s="160">
        <v>70144</v>
      </c>
      <c r="K21" s="160">
        <v>77856</v>
      </c>
      <c r="L21" s="160">
        <v>18062</v>
      </c>
      <c r="M21" s="160">
        <v>168119</v>
      </c>
      <c r="N21" s="160">
        <v>189556</v>
      </c>
    </row>
    <row r="22" spans="1:14" ht="15.75" x14ac:dyDescent="0.25">
      <c r="A22" s="172" t="s">
        <v>15</v>
      </c>
      <c r="B22" s="160">
        <v>280911</v>
      </c>
      <c r="C22" s="160">
        <v>384064</v>
      </c>
      <c r="D22" s="160">
        <v>26691</v>
      </c>
      <c r="E22" s="160">
        <v>1140215</v>
      </c>
      <c r="F22" s="160">
        <v>739653</v>
      </c>
      <c r="G22" s="160">
        <v>430702</v>
      </c>
      <c r="H22" s="160">
        <v>152864</v>
      </c>
      <c r="I22" s="160">
        <v>1010870</v>
      </c>
      <c r="J22" s="160">
        <v>415453</v>
      </c>
      <c r="K22" s="160">
        <v>346552</v>
      </c>
      <c r="L22" s="160">
        <v>593544</v>
      </c>
      <c r="M22" s="160">
        <v>576760</v>
      </c>
      <c r="N22" s="160">
        <v>1179424</v>
      </c>
    </row>
    <row r="23" spans="1:14" ht="15.75" x14ac:dyDescent="0.25">
      <c r="A23" s="172" t="s">
        <v>16</v>
      </c>
      <c r="B23" s="160">
        <v>0</v>
      </c>
      <c r="C23" s="160">
        <v>29</v>
      </c>
      <c r="D23" s="160">
        <v>1</v>
      </c>
      <c r="E23" s="160">
        <v>42</v>
      </c>
      <c r="F23" s="160">
        <v>28</v>
      </c>
      <c r="G23" s="160">
        <v>15</v>
      </c>
      <c r="H23" s="160">
        <v>23</v>
      </c>
      <c r="I23" s="160">
        <v>19</v>
      </c>
      <c r="J23" s="160">
        <v>3</v>
      </c>
      <c r="K23" s="160">
        <v>36</v>
      </c>
      <c r="L23" s="160">
        <v>7</v>
      </c>
      <c r="M23" s="160">
        <v>36</v>
      </c>
      <c r="N23" s="160">
        <v>56</v>
      </c>
    </row>
    <row r="24" spans="1:14" ht="15.75" x14ac:dyDescent="0.25">
      <c r="A24" s="172" t="s">
        <v>17</v>
      </c>
      <c r="B24" s="160">
        <v>0</v>
      </c>
      <c r="C24" s="160">
        <v>15</v>
      </c>
      <c r="D24" s="160">
        <v>0</v>
      </c>
      <c r="E24" s="160">
        <v>257</v>
      </c>
      <c r="F24" s="160">
        <v>109</v>
      </c>
      <c r="G24" s="160">
        <v>158</v>
      </c>
      <c r="H24" s="160">
        <v>43</v>
      </c>
      <c r="I24" s="160">
        <v>207</v>
      </c>
      <c r="J24" s="160">
        <v>13</v>
      </c>
      <c r="K24" s="160">
        <v>29</v>
      </c>
      <c r="L24" s="160">
        <v>12</v>
      </c>
      <c r="M24" s="160">
        <v>255</v>
      </c>
      <c r="N24" s="160">
        <v>31062</v>
      </c>
    </row>
    <row r="25" spans="1:14" ht="15.75" x14ac:dyDescent="0.25">
      <c r="A25" s="172" t="s">
        <v>14</v>
      </c>
      <c r="B25" s="160">
        <v>85784</v>
      </c>
      <c r="C25" s="160">
        <v>259047</v>
      </c>
      <c r="D25" s="160">
        <v>22693</v>
      </c>
      <c r="E25" s="160">
        <v>480004</v>
      </c>
      <c r="F25" s="160">
        <v>124830</v>
      </c>
      <c r="G25" s="160">
        <v>382546</v>
      </c>
      <c r="H25" s="160">
        <v>40324</v>
      </c>
      <c r="I25" s="160">
        <v>463672</v>
      </c>
      <c r="J25" s="160">
        <v>91722</v>
      </c>
      <c r="K25" s="160">
        <v>303120</v>
      </c>
      <c r="L25" s="160">
        <v>200674</v>
      </c>
      <c r="M25" s="160">
        <v>310369</v>
      </c>
      <c r="N25" s="160">
        <v>644058</v>
      </c>
    </row>
    <row r="26" spans="1:14" ht="15.75" x14ac:dyDescent="0.25">
      <c r="A26" s="172" t="s">
        <v>18</v>
      </c>
      <c r="B26" s="160">
        <v>44</v>
      </c>
      <c r="C26" s="160">
        <v>127</v>
      </c>
      <c r="D26" s="160">
        <v>0</v>
      </c>
      <c r="E26" s="160">
        <v>118</v>
      </c>
      <c r="F26" s="160">
        <v>11</v>
      </c>
      <c r="G26" s="160">
        <v>122</v>
      </c>
      <c r="H26" s="160">
        <v>2</v>
      </c>
      <c r="I26" s="160">
        <v>116</v>
      </c>
      <c r="J26" s="160">
        <v>44</v>
      </c>
      <c r="K26" s="160">
        <v>145</v>
      </c>
      <c r="L26" s="160">
        <v>10</v>
      </c>
      <c r="M26" s="160">
        <v>167</v>
      </c>
      <c r="N26" s="160">
        <v>9236</v>
      </c>
    </row>
    <row r="27" spans="1:14" ht="15.75" x14ac:dyDescent="0.25">
      <c r="A27" s="172" t="s">
        <v>19</v>
      </c>
      <c r="B27" s="160">
        <v>5</v>
      </c>
      <c r="C27" s="160">
        <v>15</v>
      </c>
      <c r="D27" s="160">
        <v>8264</v>
      </c>
      <c r="E27" s="160">
        <v>11076</v>
      </c>
      <c r="F27" s="160">
        <v>2617</v>
      </c>
      <c r="G27" s="160">
        <v>16764</v>
      </c>
      <c r="H27" s="160">
        <v>5176</v>
      </c>
      <c r="I27" s="160">
        <v>14165</v>
      </c>
      <c r="J27" s="160">
        <v>1164</v>
      </c>
      <c r="K27" s="160">
        <v>18215</v>
      </c>
      <c r="L27" s="160">
        <v>7546</v>
      </c>
      <c r="M27" s="160">
        <v>11831</v>
      </c>
      <c r="N27" s="160">
        <v>19396</v>
      </c>
    </row>
    <row r="28" spans="1:14" ht="15.75" x14ac:dyDescent="0.25">
      <c r="A28" s="172" t="s">
        <v>20</v>
      </c>
      <c r="B28" s="160">
        <v>6414</v>
      </c>
      <c r="C28" s="160">
        <v>3962</v>
      </c>
      <c r="D28" s="160">
        <v>3</v>
      </c>
      <c r="E28" s="160">
        <v>278</v>
      </c>
      <c r="F28" s="160">
        <v>35</v>
      </c>
      <c r="G28" s="160">
        <v>438</v>
      </c>
      <c r="H28" s="160">
        <v>13</v>
      </c>
      <c r="I28" s="160">
        <v>244</v>
      </c>
      <c r="J28" s="160">
        <v>8364</v>
      </c>
      <c r="K28" s="160">
        <v>6829</v>
      </c>
      <c r="L28" s="160">
        <v>6273</v>
      </c>
      <c r="M28" s="160">
        <v>6777</v>
      </c>
      <c r="N28" s="160">
        <v>326511</v>
      </c>
    </row>
    <row r="29" spans="1:14" ht="15.75" x14ac:dyDescent="0.25">
      <c r="A29" s="172" t="s">
        <v>32</v>
      </c>
      <c r="B29" s="160">
        <v>3625</v>
      </c>
      <c r="C29" s="160">
        <v>2</v>
      </c>
      <c r="D29" s="160">
        <v>111</v>
      </c>
      <c r="E29" s="160">
        <v>4223</v>
      </c>
      <c r="F29" s="160">
        <v>801</v>
      </c>
      <c r="G29" s="160">
        <v>3534</v>
      </c>
      <c r="H29" s="160">
        <v>384</v>
      </c>
      <c r="I29" s="160">
        <v>3928</v>
      </c>
      <c r="J29" s="160">
        <v>1</v>
      </c>
      <c r="K29" s="160">
        <v>776</v>
      </c>
      <c r="L29" s="160">
        <v>373</v>
      </c>
      <c r="M29" s="160">
        <v>3963</v>
      </c>
      <c r="N29" s="160">
        <v>4336</v>
      </c>
    </row>
    <row r="30" spans="1:14" ht="15.75" x14ac:dyDescent="0.25">
      <c r="A30" s="172" t="s">
        <v>21</v>
      </c>
      <c r="B30" s="160">
        <v>11</v>
      </c>
      <c r="C30" s="160">
        <v>8</v>
      </c>
      <c r="D30" s="160">
        <v>58</v>
      </c>
      <c r="E30" s="160">
        <v>2591</v>
      </c>
      <c r="F30" s="160">
        <v>943</v>
      </c>
      <c r="G30" s="160">
        <v>2292</v>
      </c>
      <c r="H30" s="160">
        <v>1207</v>
      </c>
      <c r="I30" s="160">
        <v>2162</v>
      </c>
      <c r="J30" s="160">
        <v>15</v>
      </c>
      <c r="K30" s="160">
        <v>32</v>
      </c>
      <c r="L30" s="160">
        <v>879</v>
      </c>
      <c r="M30" s="160">
        <v>2562</v>
      </c>
      <c r="N30" s="160">
        <v>32134</v>
      </c>
    </row>
    <row r="31" spans="1:14" ht="15.75" x14ac:dyDescent="0.25">
      <c r="A31" s="172" t="s">
        <v>22</v>
      </c>
      <c r="B31" s="160">
        <v>3</v>
      </c>
      <c r="C31" s="160">
        <v>1626</v>
      </c>
      <c r="D31" s="160">
        <v>32873</v>
      </c>
      <c r="E31" s="160">
        <v>757826</v>
      </c>
      <c r="F31" s="160">
        <v>387419</v>
      </c>
      <c r="G31" s="160">
        <v>405411</v>
      </c>
      <c r="H31" s="160">
        <v>56660</v>
      </c>
      <c r="I31" s="160">
        <v>731445</v>
      </c>
      <c r="J31" s="160">
        <v>2</v>
      </c>
      <c r="K31" s="160">
        <v>2</v>
      </c>
      <c r="L31" s="160">
        <v>299381</v>
      </c>
      <c r="M31" s="160">
        <v>493945</v>
      </c>
      <c r="N31" s="160">
        <v>781424</v>
      </c>
    </row>
    <row r="32" spans="1:14" ht="15.75" x14ac:dyDescent="0.25">
      <c r="A32" s="172" t="s">
        <v>23</v>
      </c>
      <c r="B32" s="160">
        <v>3908</v>
      </c>
      <c r="C32" s="160">
        <v>7001</v>
      </c>
      <c r="D32" s="160">
        <v>3075</v>
      </c>
      <c r="E32" s="160">
        <v>7823</v>
      </c>
      <c r="F32" s="160">
        <v>554</v>
      </c>
      <c r="G32" s="160">
        <v>10351</v>
      </c>
      <c r="H32" s="160">
        <v>3600</v>
      </c>
      <c r="I32" s="160">
        <v>7202</v>
      </c>
      <c r="J32" s="160">
        <v>2277</v>
      </c>
      <c r="K32" s="160">
        <v>8633</v>
      </c>
      <c r="L32" s="160">
        <v>2738</v>
      </c>
      <c r="M32" s="160">
        <v>8173</v>
      </c>
      <c r="N32" s="160">
        <v>10914</v>
      </c>
    </row>
    <row r="33" spans="1:14" ht="15.75" x14ac:dyDescent="0.25">
      <c r="A33" s="172" t="s">
        <v>25</v>
      </c>
      <c r="B33" s="160">
        <v>193</v>
      </c>
      <c r="C33" s="160">
        <v>822</v>
      </c>
      <c r="D33" s="160">
        <v>255</v>
      </c>
      <c r="E33" s="160">
        <v>8961</v>
      </c>
      <c r="F33" s="160">
        <v>4196</v>
      </c>
      <c r="G33" s="160">
        <v>4801</v>
      </c>
      <c r="H33" s="160">
        <v>1058</v>
      </c>
      <c r="I33" s="160">
        <v>8157</v>
      </c>
      <c r="J33" s="160">
        <v>6521</v>
      </c>
      <c r="K33" s="160">
        <v>66891</v>
      </c>
      <c r="L33" s="160">
        <v>4831</v>
      </c>
      <c r="M33" s="160">
        <v>4545</v>
      </c>
      <c r="N33" s="160">
        <v>528505</v>
      </c>
    </row>
    <row r="34" spans="1:14" ht="15.75" x14ac:dyDescent="0.25">
      <c r="A34" s="172" t="s">
        <v>24</v>
      </c>
      <c r="B34" s="160">
        <v>627175</v>
      </c>
      <c r="C34" s="160">
        <v>464460</v>
      </c>
      <c r="D34" s="160">
        <v>49273</v>
      </c>
      <c r="E34" s="160">
        <v>1165339</v>
      </c>
      <c r="F34" s="160">
        <v>403548</v>
      </c>
      <c r="G34" s="160">
        <v>814613</v>
      </c>
      <c r="H34" s="160">
        <v>233113</v>
      </c>
      <c r="I34" s="160">
        <v>965121</v>
      </c>
      <c r="J34" s="160">
        <v>384506</v>
      </c>
      <c r="K34" s="160">
        <v>767994</v>
      </c>
      <c r="L34" s="160">
        <v>331969</v>
      </c>
      <c r="M34" s="160">
        <v>885742</v>
      </c>
      <c r="N34" s="160">
        <v>1212303</v>
      </c>
    </row>
    <row r="35" spans="1:14" ht="15.75" x14ac:dyDescent="0.25">
      <c r="A35" s="172" t="s">
        <v>26</v>
      </c>
      <c r="B35" s="160">
        <v>53</v>
      </c>
      <c r="C35" s="160">
        <v>358</v>
      </c>
      <c r="D35" s="160">
        <v>489</v>
      </c>
      <c r="E35" s="160">
        <v>25522</v>
      </c>
      <c r="F35" s="160">
        <v>1397</v>
      </c>
      <c r="G35" s="160">
        <v>24312</v>
      </c>
      <c r="H35" s="160">
        <v>300</v>
      </c>
      <c r="I35" s="160">
        <v>24818</v>
      </c>
      <c r="J35" s="160">
        <v>14</v>
      </c>
      <c r="K35" s="160">
        <v>469</v>
      </c>
      <c r="L35" s="160">
        <v>2607</v>
      </c>
      <c r="M35" s="160">
        <v>23330</v>
      </c>
      <c r="N35" s="160">
        <v>29353</v>
      </c>
    </row>
    <row r="36" spans="1:14" ht="15.75" x14ac:dyDescent="0.25">
      <c r="A36" s="172" t="s">
        <v>27</v>
      </c>
      <c r="B36" s="160">
        <v>531857</v>
      </c>
      <c r="C36" s="160">
        <v>1432353</v>
      </c>
      <c r="D36" s="160">
        <v>243913</v>
      </c>
      <c r="E36" s="160">
        <v>4503353</v>
      </c>
      <c r="F36" s="160">
        <v>1113374</v>
      </c>
      <c r="G36" s="160">
        <v>3647114</v>
      </c>
      <c r="H36" s="160">
        <v>556103</v>
      </c>
      <c r="I36" s="160">
        <v>4180637</v>
      </c>
      <c r="J36" s="160">
        <v>1690958</v>
      </c>
      <c r="K36" s="160">
        <v>2896104</v>
      </c>
      <c r="L36" s="160">
        <v>1374940</v>
      </c>
      <c r="M36" s="160">
        <v>3386149</v>
      </c>
      <c r="N36" s="160">
        <v>4847020</v>
      </c>
    </row>
    <row r="37" spans="1:14" ht="15.75" x14ac:dyDescent="0.25">
      <c r="A37" s="172" t="s">
        <v>28</v>
      </c>
      <c r="B37" s="160">
        <v>571</v>
      </c>
      <c r="C37" s="160">
        <v>342</v>
      </c>
      <c r="D37" s="160">
        <v>12482</v>
      </c>
      <c r="E37" s="160">
        <v>109432</v>
      </c>
      <c r="F37" s="160">
        <v>16233</v>
      </c>
      <c r="G37" s="160">
        <v>105824</v>
      </c>
      <c r="H37" s="160">
        <v>15093</v>
      </c>
      <c r="I37" s="160">
        <v>105076</v>
      </c>
      <c r="J37" s="160">
        <v>35947</v>
      </c>
      <c r="K37" s="160">
        <v>85505</v>
      </c>
      <c r="L37" s="160">
        <v>27376</v>
      </c>
      <c r="M37" s="160">
        <v>94534</v>
      </c>
      <c r="N37" s="160">
        <v>122282</v>
      </c>
    </row>
    <row r="38" spans="1:14" ht="15.75" x14ac:dyDescent="0.25">
      <c r="A38" s="172" t="s">
        <v>29</v>
      </c>
      <c r="B38" s="160">
        <v>1228</v>
      </c>
      <c r="C38" s="160">
        <v>1234</v>
      </c>
      <c r="D38" s="160">
        <v>14</v>
      </c>
      <c r="E38" s="160">
        <v>3423</v>
      </c>
      <c r="F38" s="160">
        <v>849</v>
      </c>
      <c r="G38" s="160">
        <v>2589</v>
      </c>
      <c r="H38" s="160">
        <v>496</v>
      </c>
      <c r="I38" s="160">
        <v>2921</v>
      </c>
      <c r="J38" s="160">
        <v>2295</v>
      </c>
      <c r="K38" s="160">
        <v>993</v>
      </c>
      <c r="L38" s="160">
        <v>252</v>
      </c>
      <c r="M38" s="160">
        <v>3191</v>
      </c>
      <c r="N38" s="160">
        <v>3728</v>
      </c>
    </row>
    <row r="39" spans="1:14" s="169" customFormat="1" ht="15.75" x14ac:dyDescent="0.25">
      <c r="A39" s="171" t="s">
        <v>300</v>
      </c>
      <c r="B39" s="170">
        <f t="shared" ref="B39:N39" si="0">SUM(B6:B38)</f>
        <v>2853940</v>
      </c>
      <c r="C39" s="170">
        <f t="shared" si="0"/>
        <v>4713671</v>
      </c>
      <c r="D39" s="170">
        <f t="shared" si="0"/>
        <v>685237</v>
      </c>
      <c r="E39" s="170">
        <f t="shared" si="0"/>
        <v>12668035</v>
      </c>
      <c r="F39" s="170">
        <f t="shared" si="0"/>
        <v>4441931</v>
      </c>
      <c r="G39" s="170">
        <f t="shared" si="0"/>
        <v>9361008</v>
      </c>
      <c r="H39" s="170">
        <f t="shared" si="0"/>
        <v>1844521</v>
      </c>
      <c r="I39" s="170">
        <f t="shared" si="0"/>
        <v>11842175</v>
      </c>
      <c r="J39" s="170">
        <f t="shared" si="0"/>
        <v>3932102</v>
      </c>
      <c r="K39" s="170">
        <f t="shared" si="0"/>
        <v>8294618</v>
      </c>
      <c r="L39" s="170">
        <f t="shared" si="0"/>
        <v>4730985</v>
      </c>
      <c r="M39" s="170">
        <f t="shared" si="0"/>
        <v>9089769</v>
      </c>
      <c r="N39" s="170">
        <f t="shared" si="0"/>
        <v>15516315</v>
      </c>
    </row>
    <row r="40" spans="1:14" ht="15" customHeight="1" x14ac:dyDescent="0.25">
      <c r="A40" s="335" t="s">
        <v>740</v>
      </c>
      <c r="B40" s="336"/>
      <c r="C40" s="336"/>
      <c r="D40" s="336"/>
      <c r="E40" s="336"/>
      <c r="F40" s="336"/>
      <c r="G40" s="336"/>
      <c r="H40" s="336"/>
      <c r="I40" s="336"/>
      <c r="J40" s="336"/>
      <c r="K40" s="336"/>
      <c r="L40" s="336"/>
      <c r="M40" s="336"/>
      <c r="N40" s="336"/>
    </row>
    <row r="41" spans="1:14" x14ac:dyDescent="0.25">
      <c r="A41" s="297"/>
      <c r="B41" s="297"/>
      <c r="C41" s="297"/>
      <c r="D41" s="297"/>
      <c r="E41" s="297"/>
      <c r="F41" s="297"/>
      <c r="G41" s="297"/>
      <c r="H41" s="297"/>
      <c r="I41" s="297"/>
      <c r="J41" s="297"/>
    </row>
  </sheetData>
  <mergeCells count="10">
    <mergeCell ref="A40:N40"/>
    <mergeCell ref="A1:N1"/>
    <mergeCell ref="A2:N2"/>
    <mergeCell ref="B4:C4"/>
    <mergeCell ref="D4:E4"/>
    <mergeCell ref="F4:G4"/>
    <mergeCell ref="H4:I4"/>
    <mergeCell ref="J4:K4"/>
    <mergeCell ref="L4:M4"/>
    <mergeCell ref="N4:N5"/>
  </mergeCells>
  <pageMargins left="0.46" right="0.43" top="0.52" bottom="0.46" header="0.3" footer="0.3"/>
  <pageSetup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view="pageBreakPreview" topLeftCell="A16" zoomScaleNormal="90" zoomScaleSheetLayoutView="100" workbookViewId="0">
      <selection activeCell="C13" sqref="C13"/>
    </sheetView>
  </sheetViews>
  <sheetFormatPr defaultColWidth="9.140625" defaultRowHeight="15.75" x14ac:dyDescent="0.25"/>
  <cols>
    <col min="1" max="1" width="9.140625" style="176"/>
    <col min="2" max="2" width="24.7109375" style="177" customWidth="1"/>
    <col min="3" max="3" width="27" style="176" customWidth="1"/>
    <col min="4" max="4" width="12.5703125" style="176" customWidth="1"/>
    <col min="5" max="5" width="12" style="176" customWidth="1"/>
    <col min="6" max="6" width="12.140625" style="176" customWidth="1"/>
    <col min="7" max="16384" width="9.140625" style="176"/>
  </cols>
  <sheetData>
    <row r="1" spans="1:6" ht="27" customHeight="1" x14ac:dyDescent="0.25">
      <c r="A1" s="350" t="s">
        <v>690</v>
      </c>
      <c r="B1" s="350"/>
      <c r="C1" s="350"/>
      <c r="D1" s="350"/>
      <c r="E1" s="350"/>
      <c r="F1" s="350"/>
    </row>
    <row r="2" spans="1:6" x14ac:dyDescent="0.25">
      <c r="A2" s="351" t="s">
        <v>36</v>
      </c>
      <c r="B2" s="352" t="s">
        <v>689</v>
      </c>
      <c r="C2" s="352" t="s">
        <v>688</v>
      </c>
      <c r="D2" s="353" t="s">
        <v>687</v>
      </c>
      <c r="E2" s="353"/>
      <c r="F2" s="353"/>
    </row>
    <row r="3" spans="1:6" ht="20.25" customHeight="1" x14ac:dyDescent="0.25">
      <c r="A3" s="351"/>
      <c r="B3" s="352"/>
      <c r="C3" s="352"/>
      <c r="D3" s="189">
        <v>1985</v>
      </c>
      <c r="E3" s="189">
        <v>1995</v>
      </c>
      <c r="F3" s="189">
        <v>2005</v>
      </c>
    </row>
    <row r="4" spans="1:6" ht="17.25" customHeight="1" x14ac:dyDescent="0.25">
      <c r="A4" s="349">
        <v>1</v>
      </c>
      <c r="B4" s="347" t="s">
        <v>686</v>
      </c>
      <c r="C4" s="182" t="s">
        <v>685</v>
      </c>
      <c r="D4" s="181">
        <v>1558712</v>
      </c>
      <c r="E4" s="181">
        <v>1556346</v>
      </c>
      <c r="F4" s="181">
        <v>1614921</v>
      </c>
    </row>
    <row r="5" spans="1:6" x14ac:dyDescent="0.25">
      <c r="A5" s="349"/>
      <c r="B5" s="347"/>
      <c r="C5" s="182" t="s">
        <v>684</v>
      </c>
      <c r="D5" s="183"/>
      <c r="E5" s="183"/>
      <c r="F5" s="183"/>
    </row>
    <row r="6" spans="1:6" x14ac:dyDescent="0.25">
      <c r="A6" s="349"/>
      <c r="B6" s="347"/>
      <c r="C6" s="182" t="s">
        <v>683</v>
      </c>
      <c r="D6" s="181">
        <v>252073</v>
      </c>
      <c r="E6" s="181">
        <v>266671</v>
      </c>
      <c r="F6" s="181">
        <v>221136</v>
      </c>
    </row>
    <row r="7" spans="1:6" x14ac:dyDescent="0.25">
      <c r="A7" s="349"/>
      <c r="B7" s="347"/>
      <c r="C7" s="182" t="s">
        <v>682</v>
      </c>
      <c r="D7" s="181">
        <v>77493</v>
      </c>
      <c r="E7" s="181">
        <v>77956</v>
      </c>
      <c r="F7" s="181">
        <v>78560</v>
      </c>
    </row>
    <row r="8" spans="1:6" s="188" customFormat="1" x14ac:dyDescent="0.25">
      <c r="A8" s="349"/>
      <c r="B8" s="347"/>
      <c r="C8" s="180" t="s">
        <v>681</v>
      </c>
      <c r="D8" s="184">
        <f>D4+D5+D6+D7</f>
        <v>1888278</v>
      </c>
      <c r="E8" s="184">
        <f>E4+E5+E6+E7</f>
        <v>1900973</v>
      </c>
      <c r="F8" s="184">
        <f>F4+F5+F6+F7</f>
        <v>1914617</v>
      </c>
    </row>
    <row r="9" spans="1:6" x14ac:dyDescent="0.25">
      <c r="A9" s="348">
        <v>2</v>
      </c>
      <c r="B9" s="347" t="s">
        <v>680</v>
      </c>
      <c r="C9" s="182" t="s">
        <v>679</v>
      </c>
      <c r="D9" s="181">
        <v>65484</v>
      </c>
      <c r="E9" s="181">
        <v>71250</v>
      </c>
      <c r="F9" s="181">
        <v>69855</v>
      </c>
    </row>
    <row r="10" spans="1:6" x14ac:dyDescent="0.25">
      <c r="A10" s="348"/>
      <c r="B10" s="347"/>
      <c r="C10" s="182" t="s">
        <v>678</v>
      </c>
      <c r="D10" s="181">
        <v>84414</v>
      </c>
      <c r="E10" s="181">
        <v>78649</v>
      </c>
      <c r="F10" s="181">
        <v>74355</v>
      </c>
    </row>
    <row r="11" spans="1:6" x14ac:dyDescent="0.25">
      <c r="A11" s="348"/>
      <c r="B11" s="347"/>
      <c r="C11" s="182" t="s">
        <v>677</v>
      </c>
      <c r="D11" s="183"/>
      <c r="E11" s="183"/>
      <c r="F11" s="183"/>
    </row>
    <row r="12" spans="1:6" x14ac:dyDescent="0.25">
      <c r="A12" s="348"/>
      <c r="B12" s="347"/>
      <c r="C12" s="182" t="s">
        <v>676</v>
      </c>
      <c r="D12" s="183"/>
      <c r="E12" s="183"/>
      <c r="F12" s="183"/>
    </row>
    <row r="13" spans="1:6" x14ac:dyDescent="0.25">
      <c r="A13" s="348"/>
      <c r="B13" s="347"/>
      <c r="C13" s="182" t="s">
        <v>675</v>
      </c>
      <c r="D13" s="183"/>
      <c r="E13" s="183"/>
      <c r="F13" s="183"/>
    </row>
    <row r="14" spans="1:6" x14ac:dyDescent="0.25">
      <c r="A14" s="348"/>
      <c r="B14" s="347"/>
      <c r="C14" s="182" t="s">
        <v>674</v>
      </c>
      <c r="D14" s="181">
        <v>182860</v>
      </c>
      <c r="E14" s="181">
        <v>188342</v>
      </c>
      <c r="F14" s="181">
        <v>192873</v>
      </c>
    </row>
    <row r="15" spans="1:6" s="178" customFormat="1" x14ac:dyDescent="0.25">
      <c r="A15" s="348"/>
      <c r="B15" s="347"/>
      <c r="C15" s="180" t="s">
        <v>673</v>
      </c>
      <c r="D15" s="179">
        <f>D9+D10+D11+D12+D13+D14</f>
        <v>332758</v>
      </c>
      <c r="E15" s="179">
        <f>E9+E10+E11+E12+E13+E14</f>
        <v>338241</v>
      </c>
      <c r="F15" s="179">
        <f>F9+F10+F11+F12+F13+F14</f>
        <v>337083</v>
      </c>
    </row>
    <row r="16" spans="1:6" x14ac:dyDescent="0.25">
      <c r="A16" s="349">
        <v>3</v>
      </c>
      <c r="B16" s="347" t="s">
        <v>672</v>
      </c>
      <c r="C16" s="182" t="s">
        <v>671</v>
      </c>
      <c r="D16" s="183"/>
      <c r="E16" s="183"/>
      <c r="F16" s="183"/>
    </row>
    <row r="17" spans="1:10" x14ac:dyDescent="0.25">
      <c r="A17" s="349"/>
      <c r="B17" s="347"/>
      <c r="C17" s="182" t="s">
        <v>670</v>
      </c>
      <c r="D17" s="183"/>
      <c r="E17" s="183"/>
      <c r="F17" s="183"/>
    </row>
    <row r="18" spans="1:10" x14ac:dyDescent="0.25">
      <c r="A18" s="349"/>
      <c r="B18" s="347"/>
      <c r="C18" s="182" t="s">
        <v>669</v>
      </c>
      <c r="D18" s="181">
        <v>34019</v>
      </c>
      <c r="E18" s="181">
        <v>40090</v>
      </c>
      <c r="F18" s="181">
        <v>47239</v>
      </c>
    </row>
    <row r="19" spans="1:10" s="188" customFormat="1" x14ac:dyDescent="0.25">
      <c r="A19" s="349"/>
      <c r="B19" s="347"/>
      <c r="C19" s="180" t="s">
        <v>668</v>
      </c>
      <c r="D19" s="184">
        <f>D16+D17+D18</f>
        <v>34019</v>
      </c>
      <c r="E19" s="184">
        <f>E16+E17+E18</f>
        <v>40090</v>
      </c>
      <c r="F19" s="184">
        <f>F16+F17+F18</f>
        <v>47239</v>
      </c>
    </row>
    <row r="20" spans="1:10" x14ac:dyDescent="0.25">
      <c r="A20" s="349">
        <v>4</v>
      </c>
      <c r="B20" s="347" t="s">
        <v>667</v>
      </c>
      <c r="C20" s="182" t="s">
        <v>666</v>
      </c>
      <c r="D20" s="187">
        <v>317429</v>
      </c>
      <c r="E20" s="187">
        <v>294777</v>
      </c>
      <c r="F20" s="187">
        <v>280684</v>
      </c>
    </row>
    <row r="21" spans="1:10" x14ac:dyDescent="0.25">
      <c r="A21" s="349"/>
      <c r="B21" s="347"/>
      <c r="C21" s="182" t="s">
        <v>665</v>
      </c>
      <c r="D21" s="187">
        <v>208063</v>
      </c>
      <c r="E21" s="187">
        <v>205160</v>
      </c>
      <c r="F21" s="187">
        <v>197992</v>
      </c>
    </row>
    <row r="22" spans="1:10" x14ac:dyDescent="0.25">
      <c r="A22" s="349"/>
      <c r="B22" s="347"/>
      <c r="C22" s="182" t="s">
        <v>664</v>
      </c>
      <c r="D22" s="181">
        <v>150163</v>
      </c>
      <c r="E22" s="181">
        <v>149523</v>
      </c>
      <c r="F22" s="181">
        <v>147284</v>
      </c>
    </row>
    <row r="23" spans="1:10" x14ac:dyDescent="0.25">
      <c r="A23" s="349"/>
      <c r="B23" s="347"/>
      <c r="C23" s="182" t="s">
        <v>663</v>
      </c>
      <c r="D23" s="181">
        <v>84368</v>
      </c>
      <c r="E23" s="181">
        <v>91188</v>
      </c>
      <c r="F23" s="181">
        <v>98723</v>
      </c>
    </row>
    <row r="24" spans="1:10" x14ac:dyDescent="0.25">
      <c r="A24" s="349"/>
      <c r="B24" s="347"/>
      <c r="C24" s="182" t="s">
        <v>662</v>
      </c>
      <c r="D24" s="186">
        <v>4120</v>
      </c>
      <c r="E24" s="186">
        <v>4525</v>
      </c>
      <c r="F24" s="186">
        <v>4579</v>
      </c>
    </row>
    <row r="25" spans="1:10" s="178" customFormat="1" x14ac:dyDescent="0.25">
      <c r="A25" s="349"/>
      <c r="B25" s="347"/>
      <c r="C25" s="180" t="s">
        <v>661</v>
      </c>
      <c r="D25" s="179">
        <f>D20+D21+D22+D23+D24</f>
        <v>764143</v>
      </c>
      <c r="E25" s="179">
        <f>E20+E21+E22+E23+E24</f>
        <v>745173</v>
      </c>
      <c r="F25" s="179">
        <f>F20+F21+F22+F23+F24</f>
        <v>729262</v>
      </c>
    </row>
    <row r="26" spans="1:10" x14ac:dyDescent="0.25">
      <c r="A26" s="346">
        <v>5</v>
      </c>
      <c r="B26" s="347" t="s">
        <v>660</v>
      </c>
      <c r="C26" s="182" t="s">
        <v>660</v>
      </c>
      <c r="D26" s="181">
        <v>54553</v>
      </c>
      <c r="E26" s="181">
        <v>56604</v>
      </c>
      <c r="F26" s="181">
        <v>61595</v>
      </c>
      <c r="J26" s="185"/>
    </row>
    <row r="27" spans="1:10" s="178" customFormat="1" x14ac:dyDescent="0.25">
      <c r="A27" s="346"/>
      <c r="B27" s="347"/>
      <c r="C27" s="180" t="s">
        <v>659</v>
      </c>
      <c r="D27" s="179">
        <f>D26</f>
        <v>54553</v>
      </c>
      <c r="E27" s="179">
        <f>E26</f>
        <v>56604</v>
      </c>
      <c r="F27" s="179">
        <f>F26</f>
        <v>61595</v>
      </c>
    </row>
    <row r="28" spans="1:10" x14ac:dyDescent="0.25">
      <c r="A28" s="346">
        <v>6</v>
      </c>
      <c r="B28" s="347" t="s">
        <v>658</v>
      </c>
      <c r="C28" s="182" t="s">
        <v>657</v>
      </c>
      <c r="D28" s="181">
        <v>97152</v>
      </c>
      <c r="E28" s="181">
        <v>91636</v>
      </c>
      <c r="F28" s="181">
        <v>92522</v>
      </c>
    </row>
    <row r="29" spans="1:10" x14ac:dyDescent="0.25">
      <c r="A29" s="346"/>
      <c r="B29" s="347"/>
      <c r="C29" s="180" t="s">
        <v>656</v>
      </c>
      <c r="D29" s="184">
        <f>D28</f>
        <v>97152</v>
      </c>
      <c r="E29" s="184">
        <f>E28</f>
        <v>91636</v>
      </c>
      <c r="F29" s="184">
        <f>F28</f>
        <v>92522</v>
      </c>
    </row>
    <row r="30" spans="1:10" x14ac:dyDescent="0.25">
      <c r="A30" s="348">
        <v>7</v>
      </c>
      <c r="B30" s="347" t="s">
        <v>655</v>
      </c>
      <c r="C30" s="182" t="s">
        <v>654</v>
      </c>
      <c r="D30" s="183"/>
      <c r="E30" s="183"/>
      <c r="F30" s="183"/>
    </row>
    <row r="31" spans="1:10" x14ac:dyDescent="0.25">
      <c r="A31" s="348"/>
      <c r="B31" s="347"/>
      <c r="C31" s="182" t="s">
        <v>653</v>
      </c>
      <c r="D31" s="183"/>
      <c r="E31" s="183"/>
      <c r="F31" s="183"/>
    </row>
    <row r="32" spans="1:10" x14ac:dyDescent="0.25">
      <c r="A32" s="348"/>
      <c r="B32" s="347"/>
      <c r="C32" s="182" t="s">
        <v>652</v>
      </c>
      <c r="D32" s="183"/>
      <c r="E32" s="183"/>
      <c r="F32" s="183"/>
    </row>
    <row r="33" spans="1:6" x14ac:dyDescent="0.25">
      <c r="A33" s="348"/>
      <c r="B33" s="347"/>
      <c r="C33" s="182" t="s">
        <v>499</v>
      </c>
      <c r="D33" s="181">
        <v>116119</v>
      </c>
      <c r="E33" s="181">
        <v>121148</v>
      </c>
      <c r="F33" s="181">
        <v>114856</v>
      </c>
    </row>
    <row r="34" spans="1:6" s="178" customFormat="1" x14ac:dyDescent="0.25">
      <c r="A34" s="348"/>
      <c r="B34" s="347"/>
      <c r="C34" s="180" t="s">
        <v>651</v>
      </c>
      <c r="D34" s="179">
        <f>D30+D31+D32+D33</f>
        <v>116119</v>
      </c>
      <c r="E34" s="179">
        <f>E30+E31+E32+E33</f>
        <v>121148</v>
      </c>
      <c r="F34" s="179">
        <f>F30+F31+F32+F33</f>
        <v>114856</v>
      </c>
    </row>
    <row r="35" spans="1:6" s="178" customFormat="1" x14ac:dyDescent="0.25">
      <c r="A35" s="180"/>
      <c r="B35" s="343" t="s">
        <v>650</v>
      </c>
      <c r="C35" s="343"/>
      <c r="D35" s="179">
        <f>D8+D15+D19+D25+D27+D29+D34</f>
        <v>3287022</v>
      </c>
      <c r="E35" s="179">
        <f>E8+E15+E19+E25+E27+E29+E34</f>
        <v>3293865</v>
      </c>
      <c r="F35" s="179">
        <f>F8+F15+F19+F25+F27+F29+F34</f>
        <v>3297174</v>
      </c>
    </row>
    <row r="36" spans="1:6" x14ac:dyDescent="0.25">
      <c r="A36" s="176" t="s">
        <v>649</v>
      </c>
    </row>
    <row r="37" spans="1:6" x14ac:dyDescent="0.25">
      <c r="A37" s="176" t="s">
        <v>648</v>
      </c>
    </row>
    <row r="38" spans="1:6" ht="36" customHeight="1" x14ac:dyDescent="0.25">
      <c r="A38" s="344" t="s">
        <v>726</v>
      </c>
      <c r="B38" s="345"/>
      <c r="C38" s="345"/>
      <c r="D38" s="345"/>
      <c r="E38" s="345"/>
      <c r="F38" s="345"/>
    </row>
  </sheetData>
  <mergeCells count="21">
    <mergeCell ref="A4:A8"/>
    <mergeCell ref="B4:B8"/>
    <mergeCell ref="A1:F1"/>
    <mergeCell ref="A2:A3"/>
    <mergeCell ref="B2:B3"/>
    <mergeCell ref="C2:C3"/>
    <mergeCell ref="D2:F2"/>
    <mergeCell ref="A9:A15"/>
    <mergeCell ref="B9:B15"/>
    <mergeCell ref="A16:A19"/>
    <mergeCell ref="B16:B19"/>
    <mergeCell ref="A20:A25"/>
    <mergeCell ref="B20:B25"/>
    <mergeCell ref="B35:C35"/>
    <mergeCell ref="A38:F38"/>
    <mergeCell ref="A26:A27"/>
    <mergeCell ref="B26:B27"/>
    <mergeCell ref="A28:A29"/>
    <mergeCell ref="B28:B29"/>
    <mergeCell ref="A30:A34"/>
    <mergeCell ref="B30:B34"/>
  </mergeCells>
  <pageMargins left="0.7" right="0.7" top="0.75" bottom="0.75" header="0.3" footer="0.3"/>
  <pageSetup scale="92" orientation="portrait" r:id="rId1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64"/>
  <sheetViews>
    <sheetView showZeros="0" view="pageBreakPreview" zoomScale="90" zoomScaleNormal="110" zoomScaleSheetLayoutView="90" workbookViewId="0">
      <pane xSplit="3" ySplit="4" topLeftCell="D5" activePane="bottomRight" state="frozen"/>
      <selection activeCell="Y16" sqref="Y16"/>
      <selection pane="topRight" activeCell="Y16" sqref="Y16"/>
      <selection pane="bottomLeft" activeCell="Y16" sqref="Y16"/>
      <selection pane="bottomRight" activeCell="M37" sqref="M37"/>
    </sheetView>
  </sheetViews>
  <sheetFormatPr defaultColWidth="9.140625" defaultRowHeight="15" x14ac:dyDescent="0.25"/>
  <cols>
    <col min="1" max="1" width="5.5703125" style="190" customWidth="1"/>
    <col min="2" max="2" width="19.42578125" style="191" customWidth="1"/>
    <col min="3" max="3" width="27.140625" style="190" bestFit="1" customWidth="1"/>
    <col min="4" max="5" width="12.85546875" style="190" bestFit="1" customWidth="1"/>
    <col min="6" max="11" width="11.5703125" style="190" bestFit="1" customWidth="1"/>
    <col min="12" max="13" width="12.85546875" style="190" bestFit="1" customWidth="1"/>
    <col min="14" max="15" width="10.28515625" style="190" bestFit="1" customWidth="1"/>
    <col min="16" max="17" width="12.85546875" style="190" bestFit="1" customWidth="1"/>
    <col min="18" max="19" width="11.5703125" style="190" bestFit="1" customWidth="1"/>
    <col min="20" max="23" width="12.85546875" style="190" bestFit="1" customWidth="1"/>
    <col min="24" max="25" width="11.5703125" style="190" bestFit="1" customWidth="1"/>
    <col min="26" max="27" width="12.85546875" style="190" bestFit="1" customWidth="1"/>
    <col min="28" max="33" width="11.5703125" style="190" bestFit="1" customWidth="1"/>
    <col min="34" max="35" width="12.85546875" style="190" bestFit="1" customWidth="1"/>
    <col min="36" max="37" width="11.5703125" style="190" bestFit="1" customWidth="1"/>
    <col min="38" max="39" width="12.85546875" style="190" bestFit="1" customWidth="1"/>
    <col min="40" max="41" width="11.5703125" style="190" bestFit="1" customWidth="1"/>
    <col min="42" max="43" width="12.85546875" style="190" bestFit="1" customWidth="1"/>
    <col min="44" max="45" width="10.28515625" style="190" bestFit="1" customWidth="1"/>
    <col min="46" max="47" width="12.85546875" style="190" bestFit="1" customWidth="1"/>
    <col min="48" max="51" width="11.5703125" style="190" bestFit="1" customWidth="1"/>
    <col min="52" max="53" width="12.85546875" style="190" bestFit="1" customWidth="1"/>
    <col min="54" max="59" width="11.5703125" style="190" bestFit="1" customWidth="1"/>
    <col min="60" max="61" width="12.85546875" style="190" bestFit="1" customWidth="1"/>
    <col min="62" max="62" width="11.5703125" style="190" customWidth="1"/>
    <col min="63" max="63" width="10.5703125" style="190" customWidth="1"/>
    <col min="64" max="65" width="9.28515625" style="190" bestFit="1" customWidth="1"/>
    <col min="66" max="67" width="12.85546875" style="190" bestFit="1" customWidth="1"/>
    <col min="68" max="69" width="9.28515625" style="190" bestFit="1" customWidth="1"/>
    <col min="70" max="70" width="12.85546875" style="190" bestFit="1" customWidth="1"/>
    <col min="71" max="71" width="11.5703125" style="190" bestFit="1" customWidth="1"/>
    <col min="72" max="73" width="9.28515625" style="190" bestFit="1" customWidth="1"/>
    <col min="74" max="16384" width="9.140625" style="190"/>
  </cols>
  <sheetData>
    <row r="1" spans="1:73" s="221" customFormat="1" ht="17.25" x14ac:dyDescent="0.3">
      <c r="B1" s="224"/>
      <c r="D1" s="223" t="s">
        <v>698</v>
      </c>
      <c r="N1" s="223" t="s">
        <v>698</v>
      </c>
      <c r="X1" s="223" t="s">
        <v>698</v>
      </c>
      <c r="AH1" s="223" t="s">
        <v>698</v>
      </c>
      <c r="AR1" s="223" t="s">
        <v>698</v>
      </c>
      <c r="BC1" s="223" t="s">
        <v>698</v>
      </c>
      <c r="BN1" s="223" t="s">
        <v>698</v>
      </c>
    </row>
    <row r="2" spans="1:73" s="221" customFormat="1" ht="17.25" x14ac:dyDescent="0.3">
      <c r="B2" s="224"/>
      <c r="D2" s="223"/>
      <c r="M2" s="222" t="s">
        <v>697</v>
      </c>
      <c r="N2" s="223"/>
      <c r="W2" s="222" t="s">
        <v>697</v>
      </c>
      <c r="X2" s="223"/>
      <c r="AG2" s="222" t="s">
        <v>697</v>
      </c>
      <c r="AH2" s="223"/>
      <c r="AQ2" s="222" t="s">
        <v>697</v>
      </c>
      <c r="AR2" s="223"/>
      <c r="BA2" s="222" t="s">
        <v>697</v>
      </c>
      <c r="BC2" s="223"/>
      <c r="BK2" s="222" t="s">
        <v>697</v>
      </c>
      <c r="BN2" s="223"/>
      <c r="BU2" s="222" t="s">
        <v>697</v>
      </c>
    </row>
    <row r="3" spans="1:73" s="219" customFormat="1" ht="30" customHeight="1" x14ac:dyDescent="0.25">
      <c r="A3" s="364" t="s">
        <v>36</v>
      </c>
      <c r="B3" s="371" t="s">
        <v>689</v>
      </c>
      <c r="C3" s="371" t="s">
        <v>688</v>
      </c>
      <c r="D3" s="364" t="s">
        <v>1</v>
      </c>
      <c r="E3" s="364"/>
      <c r="F3" s="364" t="s">
        <v>2</v>
      </c>
      <c r="G3" s="364"/>
      <c r="H3" s="364" t="s">
        <v>3</v>
      </c>
      <c r="I3" s="364"/>
      <c r="J3" s="364" t="s">
        <v>4</v>
      </c>
      <c r="K3" s="364"/>
      <c r="L3" s="364" t="s">
        <v>696</v>
      </c>
      <c r="M3" s="364"/>
      <c r="N3" s="364" t="s">
        <v>7</v>
      </c>
      <c r="O3" s="364"/>
      <c r="P3" s="364" t="s">
        <v>8</v>
      </c>
      <c r="Q3" s="364"/>
      <c r="R3" s="364" t="s">
        <v>9</v>
      </c>
      <c r="S3" s="364"/>
      <c r="T3" s="364" t="s">
        <v>695</v>
      </c>
      <c r="U3" s="364"/>
      <c r="V3" s="364" t="s">
        <v>13</v>
      </c>
      <c r="W3" s="364"/>
      <c r="X3" s="364" t="s">
        <v>75</v>
      </c>
      <c r="Y3" s="364"/>
      <c r="Z3" s="364" t="s">
        <v>15</v>
      </c>
      <c r="AA3" s="364"/>
      <c r="AB3" s="364" t="s">
        <v>17</v>
      </c>
      <c r="AC3" s="364"/>
      <c r="AD3" s="364" t="s">
        <v>16</v>
      </c>
      <c r="AE3" s="364"/>
      <c r="AF3" s="364" t="s">
        <v>18</v>
      </c>
      <c r="AG3" s="364"/>
      <c r="AH3" s="364" t="s">
        <v>14</v>
      </c>
      <c r="AI3" s="364"/>
      <c r="AJ3" s="364" t="s">
        <v>19</v>
      </c>
      <c r="AK3" s="364"/>
      <c r="AL3" s="364" t="s">
        <v>20</v>
      </c>
      <c r="AM3" s="364"/>
      <c r="AN3" s="364" t="s">
        <v>21</v>
      </c>
      <c r="AO3" s="364"/>
      <c r="AP3" s="364" t="s">
        <v>22</v>
      </c>
      <c r="AQ3" s="364"/>
      <c r="AR3" s="364" t="s">
        <v>23</v>
      </c>
      <c r="AS3" s="364"/>
      <c r="AT3" s="364" t="s">
        <v>24</v>
      </c>
      <c r="AU3" s="364"/>
      <c r="AV3" s="364" t="s">
        <v>26</v>
      </c>
      <c r="AW3" s="364"/>
      <c r="AX3" s="364" t="s">
        <v>28</v>
      </c>
      <c r="AY3" s="364"/>
      <c r="AZ3" s="364" t="s">
        <v>27</v>
      </c>
      <c r="BA3" s="364"/>
      <c r="BB3" s="364" t="s">
        <v>10</v>
      </c>
      <c r="BC3" s="364"/>
      <c r="BD3" s="364" t="s">
        <v>12</v>
      </c>
      <c r="BE3" s="364"/>
      <c r="BF3" s="364" t="s">
        <v>29</v>
      </c>
      <c r="BG3" s="364"/>
      <c r="BH3" s="364" t="s">
        <v>694</v>
      </c>
      <c r="BI3" s="364"/>
      <c r="BJ3" s="364" t="s">
        <v>6</v>
      </c>
      <c r="BK3" s="364"/>
      <c r="BL3" s="364" t="s">
        <v>30</v>
      </c>
      <c r="BM3" s="364"/>
      <c r="BN3" s="364" t="s">
        <v>85</v>
      </c>
      <c r="BO3" s="364"/>
      <c r="BP3" s="364" t="s">
        <v>31</v>
      </c>
      <c r="BQ3" s="364"/>
      <c r="BR3" s="364" t="s">
        <v>32</v>
      </c>
      <c r="BS3" s="364"/>
      <c r="BT3" s="364" t="s">
        <v>307</v>
      </c>
      <c r="BU3" s="364"/>
    </row>
    <row r="4" spans="1:73" s="219" customFormat="1" ht="15.75" x14ac:dyDescent="0.25">
      <c r="A4" s="364"/>
      <c r="B4" s="371"/>
      <c r="C4" s="371"/>
      <c r="D4" s="220" t="s">
        <v>693</v>
      </c>
      <c r="E4" s="220" t="s">
        <v>692</v>
      </c>
      <c r="F4" s="220" t="s">
        <v>693</v>
      </c>
      <c r="G4" s="220" t="s">
        <v>692</v>
      </c>
      <c r="H4" s="220" t="s">
        <v>693</v>
      </c>
      <c r="I4" s="220" t="s">
        <v>692</v>
      </c>
      <c r="J4" s="220" t="s">
        <v>693</v>
      </c>
      <c r="K4" s="220" t="s">
        <v>692</v>
      </c>
      <c r="L4" s="220" t="s">
        <v>693</v>
      </c>
      <c r="M4" s="220" t="s">
        <v>692</v>
      </c>
      <c r="N4" s="220" t="s">
        <v>693</v>
      </c>
      <c r="O4" s="220" t="s">
        <v>692</v>
      </c>
      <c r="P4" s="220" t="s">
        <v>693</v>
      </c>
      <c r="Q4" s="220" t="s">
        <v>692</v>
      </c>
      <c r="R4" s="220" t="s">
        <v>693</v>
      </c>
      <c r="S4" s="220" t="s">
        <v>692</v>
      </c>
      <c r="T4" s="220" t="s">
        <v>693</v>
      </c>
      <c r="U4" s="220" t="s">
        <v>692</v>
      </c>
      <c r="V4" s="220" t="s">
        <v>693</v>
      </c>
      <c r="W4" s="220" t="s">
        <v>692</v>
      </c>
      <c r="X4" s="220" t="s">
        <v>693</v>
      </c>
      <c r="Y4" s="220" t="s">
        <v>692</v>
      </c>
      <c r="Z4" s="220" t="s">
        <v>693</v>
      </c>
      <c r="AA4" s="220" t="s">
        <v>692</v>
      </c>
      <c r="AB4" s="220" t="s">
        <v>693</v>
      </c>
      <c r="AC4" s="220" t="s">
        <v>692</v>
      </c>
      <c r="AD4" s="220" t="s">
        <v>693</v>
      </c>
      <c r="AE4" s="220" t="s">
        <v>692</v>
      </c>
      <c r="AF4" s="220" t="s">
        <v>693</v>
      </c>
      <c r="AG4" s="220" t="s">
        <v>692</v>
      </c>
      <c r="AH4" s="220" t="s">
        <v>693</v>
      </c>
      <c r="AI4" s="220" t="s">
        <v>692</v>
      </c>
      <c r="AJ4" s="220" t="s">
        <v>693</v>
      </c>
      <c r="AK4" s="220" t="s">
        <v>692</v>
      </c>
      <c r="AL4" s="220" t="s">
        <v>693</v>
      </c>
      <c r="AM4" s="220" t="s">
        <v>692</v>
      </c>
      <c r="AN4" s="220" t="s">
        <v>693</v>
      </c>
      <c r="AO4" s="220" t="s">
        <v>692</v>
      </c>
      <c r="AP4" s="220" t="s">
        <v>693</v>
      </c>
      <c r="AQ4" s="220" t="s">
        <v>692</v>
      </c>
      <c r="AR4" s="220" t="s">
        <v>693</v>
      </c>
      <c r="AS4" s="220" t="s">
        <v>692</v>
      </c>
      <c r="AT4" s="220" t="s">
        <v>693</v>
      </c>
      <c r="AU4" s="220" t="s">
        <v>692</v>
      </c>
      <c r="AV4" s="220" t="s">
        <v>693</v>
      </c>
      <c r="AW4" s="220" t="s">
        <v>692</v>
      </c>
      <c r="AX4" s="220" t="s">
        <v>693</v>
      </c>
      <c r="AY4" s="220" t="s">
        <v>692</v>
      </c>
      <c r="AZ4" s="220" t="s">
        <v>693</v>
      </c>
      <c r="BA4" s="220" t="s">
        <v>692</v>
      </c>
      <c r="BB4" s="220" t="s">
        <v>693</v>
      </c>
      <c r="BC4" s="220" t="s">
        <v>692</v>
      </c>
      <c r="BD4" s="220" t="s">
        <v>693</v>
      </c>
      <c r="BE4" s="220" t="s">
        <v>692</v>
      </c>
      <c r="BF4" s="220" t="s">
        <v>693</v>
      </c>
      <c r="BG4" s="220" t="s">
        <v>692</v>
      </c>
      <c r="BH4" s="220" t="s">
        <v>693</v>
      </c>
      <c r="BI4" s="220" t="s">
        <v>692</v>
      </c>
      <c r="BJ4" s="220" t="s">
        <v>693</v>
      </c>
      <c r="BK4" s="220" t="s">
        <v>692</v>
      </c>
      <c r="BL4" s="220" t="s">
        <v>693</v>
      </c>
      <c r="BM4" s="220" t="s">
        <v>692</v>
      </c>
      <c r="BN4" s="220" t="s">
        <v>693</v>
      </c>
      <c r="BO4" s="220" t="s">
        <v>692</v>
      </c>
      <c r="BP4" s="220" t="s">
        <v>693</v>
      </c>
      <c r="BQ4" s="220" t="s">
        <v>692</v>
      </c>
      <c r="BR4" s="220" t="s">
        <v>693</v>
      </c>
      <c r="BS4" s="220" t="s">
        <v>692</v>
      </c>
      <c r="BT4" s="220" t="s">
        <v>693</v>
      </c>
      <c r="BU4" s="220" t="s">
        <v>692</v>
      </c>
    </row>
    <row r="5" spans="1:73" x14ac:dyDescent="0.25">
      <c r="A5" s="359">
        <v>1</v>
      </c>
      <c r="B5" s="362" t="s">
        <v>686</v>
      </c>
      <c r="C5" s="218" t="s">
        <v>685</v>
      </c>
      <c r="D5" s="215">
        <v>133351.4171306247</v>
      </c>
      <c r="E5" s="215">
        <v>137611.63629729123</v>
      </c>
      <c r="F5" s="213">
        <v>2372.5622066695987</v>
      </c>
      <c r="G5" s="213">
        <v>2508.0294209902822</v>
      </c>
      <c r="H5" s="217">
        <v>23730.418349971325</v>
      </c>
      <c r="I5" s="217">
        <v>23370.175090863173</v>
      </c>
      <c r="J5" s="214">
        <v>59754.513038685946</v>
      </c>
      <c r="K5" s="214">
        <v>65147.864512695327</v>
      </c>
      <c r="L5" s="214">
        <v>57661.798863027885</v>
      </c>
      <c r="M5" s="214">
        <v>58616.137234721456</v>
      </c>
      <c r="N5" s="213">
        <v>593.18544154390224</v>
      </c>
      <c r="O5" s="213">
        <v>590.2476967769087</v>
      </c>
      <c r="P5" s="216">
        <v>110716.99710115601</v>
      </c>
      <c r="Q5" s="216">
        <v>109778.58237087261</v>
      </c>
      <c r="R5" s="214">
        <v>40571.478203781488</v>
      </c>
      <c r="S5" s="214">
        <v>40580.619932791182</v>
      </c>
      <c r="T5" s="214">
        <v>10782.155560999296</v>
      </c>
      <c r="U5" s="214">
        <v>10768.247194221296</v>
      </c>
      <c r="V5" s="214">
        <v>110912.13996996764</v>
      </c>
      <c r="W5" s="214">
        <v>111604.91763673455</v>
      </c>
      <c r="X5" s="215">
        <v>2693.7238081017554</v>
      </c>
      <c r="Y5" s="215">
        <v>2643.674613709381</v>
      </c>
      <c r="Z5" s="215">
        <v>184975.05267949359</v>
      </c>
      <c r="AA5" s="215">
        <v>188314.37655546411</v>
      </c>
      <c r="AB5" s="215">
        <v>1259.8882191537521</v>
      </c>
      <c r="AC5" s="215">
        <v>1289.3085290503234</v>
      </c>
      <c r="AD5" s="215">
        <v>1554.1196760614216</v>
      </c>
      <c r="AE5" s="215">
        <v>1534.1410879180658</v>
      </c>
      <c r="AF5" s="214">
        <v>860.96842476128984</v>
      </c>
      <c r="AG5" s="214">
        <v>181.69093597527277</v>
      </c>
      <c r="AH5" s="214">
        <v>183013.0849918747</v>
      </c>
      <c r="AI5" s="214">
        <v>182424.84571142434</v>
      </c>
      <c r="AJ5" s="214">
        <v>574.19588554964912</v>
      </c>
      <c r="AK5" s="214">
        <v>574.06272634224626</v>
      </c>
      <c r="AL5" s="214">
        <v>76712.887754044335</v>
      </c>
      <c r="AM5" s="214">
        <v>76104.070015493533</v>
      </c>
      <c r="AN5" s="215">
        <v>43169.083542089917</v>
      </c>
      <c r="AO5" s="215">
        <v>42786.968150360583</v>
      </c>
      <c r="AP5" s="214">
        <v>139162.09975376321</v>
      </c>
      <c r="AQ5" s="214">
        <v>155432.54621523293</v>
      </c>
      <c r="AR5" s="214">
        <v>586.75147498694128</v>
      </c>
      <c r="AS5" s="214">
        <v>585.77916990956351</v>
      </c>
      <c r="AT5" s="214">
        <v>64493.81661685164</v>
      </c>
      <c r="AU5" s="214">
        <v>64140.348314012474</v>
      </c>
      <c r="AV5" s="215">
        <v>1390.1111122318305</v>
      </c>
      <c r="AW5" s="215">
        <v>1404.6829860184619</v>
      </c>
      <c r="AX5" s="214">
        <v>9644.674450560793</v>
      </c>
      <c r="AY5" s="214">
        <v>9649.7391785838336</v>
      </c>
      <c r="AZ5" s="214">
        <v>170293.00075975226</v>
      </c>
      <c r="BA5" s="214">
        <v>181083.58503440209</v>
      </c>
      <c r="BB5" s="215">
        <v>6629.8516825324596</v>
      </c>
      <c r="BC5" s="215">
        <v>6527.0278307949711</v>
      </c>
      <c r="BD5" s="214">
        <v>32708.651957142738</v>
      </c>
      <c r="BE5" s="214">
        <v>33013.675921569557</v>
      </c>
      <c r="BF5" s="214">
        <v>55151.352468763827</v>
      </c>
      <c r="BG5" s="214">
        <v>54888.029952095116</v>
      </c>
      <c r="BH5" s="213">
        <f t="shared" ref="BH5:BI8" si="0">BB5+BE5</f>
        <v>39643.527604102019</v>
      </c>
      <c r="BI5" s="213">
        <f t="shared" si="0"/>
        <v>61678.380299558798</v>
      </c>
      <c r="BJ5" s="213">
        <v>469.52165708485461</v>
      </c>
      <c r="BK5" s="213">
        <v>452.5785454604154</v>
      </c>
      <c r="BL5" s="213">
        <v>13.911294030617885</v>
      </c>
      <c r="BM5" s="213">
        <v>12.854588108940366</v>
      </c>
      <c r="BN5" s="213">
        <f t="shared" ref="BN5:BO8" si="1">BH5+BK5</f>
        <v>40096.106149562431</v>
      </c>
      <c r="BO5" s="213">
        <f t="shared" si="1"/>
        <v>61692.291593589413</v>
      </c>
      <c r="BP5" s="213"/>
      <c r="BQ5" s="213"/>
      <c r="BR5" s="213">
        <f t="shared" ref="BR5:BS8" si="2">BF5+BI5+BL5+BO5</f>
        <v>178535.93565594265</v>
      </c>
      <c r="BS5" s="213">
        <f t="shared" si="2"/>
        <v>55370.40619728891</v>
      </c>
      <c r="BT5" s="213">
        <v>120.27258929765463</v>
      </c>
      <c r="BU5" s="213">
        <v>112.51092101231285</v>
      </c>
    </row>
    <row r="6" spans="1:73" x14ac:dyDescent="0.25">
      <c r="A6" s="359"/>
      <c r="B6" s="362"/>
      <c r="C6" s="212" t="s">
        <v>684</v>
      </c>
      <c r="D6" s="209">
        <v>16.276152686036227</v>
      </c>
      <c r="E6" s="209">
        <v>15.398189156683237</v>
      </c>
      <c r="F6" s="198">
        <v>1016.7677667703047</v>
      </c>
      <c r="G6" s="198">
        <v>916.32105877564709</v>
      </c>
      <c r="H6" s="210">
        <v>150.37332034266603</v>
      </c>
      <c r="I6" s="210">
        <v>123.09424300782347</v>
      </c>
      <c r="J6" s="208"/>
      <c r="K6" s="208"/>
      <c r="L6" s="208">
        <v>1.8470291315591001</v>
      </c>
      <c r="M6" s="208">
        <v>20.404956267802294</v>
      </c>
      <c r="N6" s="198"/>
      <c r="O6" s="198"/>
      <c r="P6" s="211"/>
      <c r="Q6" s="211"/>
      <c r="R6" s="208"/>
      <c r="S6" s="208"/>
      <c r="T6" s="208"/>
      <c r="U6" s="208"/>
      <c r="V6" s="208"/>
      <c r="W6" s="208"/>
      <c r="X6" s="209"/>
      <c r="Y6" s="209"/>
      <c r="Z6" s="209"/>
      <c r="AA6" s="209"/>
      <c r="AB6" s="209">
        <v>317.52072419127819</v>
      </c>
      <c r="AC6" s="209">
        <v>233.73791148950158</v>
      </c>
      <c r="AD6" s="209">
        <v>491.91607390625052</v>
      </c>
      <c r="AE6" s="209">
        <v>451.23052024009672</v>
      </c>
      <c r="AF6" s="208">
        <v>1014.1060812288927</v>
      </c>
      <c r="AG6" s="208">
        <v>790.38773983421845</v>
      </c>
      <c r="AH6" s="208"/>
      <c r="AI6" s="208"/>
      <c r="AJ6" s="208">
        <v>1135.8077116572863</v>
      </c>
      <c r="AK6" s="208">
        <v>1160.4218244452322</v>
      </c>
      <c r="AL6" s="208">
        <v>1050.7807543445183</v>
      </c>
      <c r="AM6" s="208">
        <v>716.77260834131664</v>
      </c>
      <c r="AN6" s="209"/>
      <c r="AO6" s="209"/>
      <c r="AP6" s="208"/>
      <c r="AQ6" s="208"/>
      <c r="AR6" s="208"/>
      <c r="AS6" s="208"/>
      <c r="AT6" s="208">
        <v>9477.7579820767496</v>
      </c>
      <c r="AU6" s="208">
        <v>9498.3114542825369</v>
      </c>
      <c r="AV6" s="210">
        <v>756.54437686907863</v>
      </c>
      <c r="AW6" s="210">
        <v>730.87381299949629</v>
      </c>
      <c r="AX6" s="208">
        <v>1006.290885226683</v>
      </c>
      <c r="AY6" s="208">
        <v>968.92907293668316</v>
      </c>
      <c r="AZ6" s="208"/>
      <c r="BA6" s="208"/>
      <c r="BB6" s="209"/>
      <c r="BC6" s="209"/>
      <c r="BD6" s="208"/>
      <c r="BE6" s="208"/>
      <c r="BF6" s="198">
        <v>2285.2928870684441</v>
      </c>
      <c r="BG6" s="198">
        <v>2371.5849073647678</v>
      </c>
      <c r="BH6" s="198">
        <f t="shared" si="0"/>
        <v>0</v>
      </c>
      <c r="BI6" s="198">
        <f t="shared" si="0"/>
        <v>2285.2928870684441</v>
      </c>
      <c r="BJ6" s="198"/>
      <c r="BK6" s="198"/>
      <c r="BL6" s="198"/>
      <c r="BM6" s="198"/>
      <c r="BN6" s="198">
        <f t="shared" si="1"/>
        <v>0</v>
      </c>
      <c r="BO6" s="198">
        <f t="shared" si="1"/>
        <v>2285.2928870684441</v>
      </c>
      <c r="BP6" s="198"/>
      <c r="BQ6" s="198"/>
      <c r="BR6" s="198">
        <f t="shared" si="2"/>
        <v>6855.8786612053318</v>
      </c>
      <c r="BS6" s="198">
        <f t="shared" si="2"/>
        <v>2371.5849073647678</v>
      </c>
      <c r="BT6" s="198"/>
      <c r="BU6" s="198"/>
    </row>
    <row r="7" spans="1:73" x14ac:dyDescent="0.25">
      <c r="A7" s="359"/>
      <c r="B7" s="362"/>
      <c r="C7" s="212" t="s">
        <v>683</v>
      </c>
      <c r="D7" s="209">
        <v>25967.358268394455</v>
      </c>
      <c r="E7" s="209">
        <v>19003.635724678108</v>
      </c>
      <c r="F7" s="198">
        <v>48.125257562578071</v>
      </c>
      <c r="G7" s="198">
        <v>74.338209874143246</v>
      </c>
      <c r="H7" s="210">
        <v>249.60077420975156</v>
      </c>
      <c r="I7" s="210">
        <v>626.40024893371867</v>
      </c>
      <c r="J7" s="208">
        <v>10809.763448288724</v>
      </c>
      <c r="K7" s="208">
        <v>5945.1964428967503</v>
      </c>
      <c r="L7" s="208">
        <v>3252.2161255796991</v>
      </c>
      <c r="M7" s="208">
        <v>2998.5013645558774</v>
      </c>
      <c r="N7" s="198">
        <v>176.24398821731418</v>
      </c>
      <c r="O7" s="198">
        <v>173.66713223736417</v>
      </c>
      <c r="P7" s="211">
        <v>13959.467651841956</v>
      </c>
      <c r="Q7" s="211">
        <v>14367.277057225398</v>
      </c>
      <c r="R7" s="208">
        <v>469.53363647823005</v>
      </c>
      <c r="S7" s="208">
        <v>264.82270350875996</v>
      </c>
      <c r="T7" s="208">
        <v>148.85824743886994</v>
      </c>
      <c r="U7" s="208">
        <v>143.69842266886994</v>
      </c>
      <c r="V7" s="208">
        <v>5112.5667777244953</v>
      </c>
      <c r="W7" s="208">
        <v>4052.5233722970174</v>
      </c>
      <c r="X7" s="209">
        <v>77.550103580593628</v>
      </c>
      <c r="Y7" s="209">
        <v>98.802370384814168</v>
      </c>
      <c r="Z7" s="209">
        <v>19153.876527049753</v>
      </c>
      <c r="AA7" s="209">
        <v>14625.028037192875</v>
      </c>
      <c r="AB7" s="209">
        <v>0.32725531542370001</v>
      </c>
      <c r="AC7" s="209">
        <v>1.3181672535187001</v>
      </c>
      <c r="AD7" s="209">
        <v>8.7755778363348007</v>
      </c>
      <c r="AE7" s="209">
        <v>8.8821498956857994</v>
      </c>
      <c r="AF7" s="208"/>
      <c r="AG7" s="208"/>
      <c r="AH7" s="208">
        <v>6518.6220291723475</v>
      </c>
      <c r="AI7" s="208">
        <v>5776.1251981464275</v>
      </c>
      <c r="AJ7" s="208">
        <v>15.44863034753244</v>
      </c>
      <c r="AK7" s="208">
        <v>20.675965356919718</v>
      </c>
      <c r="AL7" s="208">
        <v>2106.7935207245741</v>
      </c>
      <c r="AM7" s="208">
        <v>2286.7639731386303</v>
      </c>
      <c r="AN7" s="209">
        <v>28.114027260277901</v>
      </c>
      <c r="AO7" s="209">
        <v>69.663118448951423</v>
      </c>
      <c r="AP7" s="208">
        <v>77355.279045899821</v>
      </c>
      <c r="AQ7" s="208">
        <v>65966.115282577535</v>
      </c>
      <c r="AR7" s="208">
        <v>0.56801411122099998</v>
      </c>
      <c r="AS7" s="208">
        <v>0.56801411122099998</v>
      </c>
      <c r="AT7" s="208">
        <v>14111.095566903416</v>
      </c>
      <c r="AU7" s="208">
        <v>13989.480437709584</v>
      </c>
      <c r="AV7" s="210">
        <v>17.690539878916105</v>
      </c>
      <c r="AW7" s="210">
        <v>32.258572074778115</v>
      </c>
      <c r="AX7" s="208">
        <v>170.00382379800007</v>
      </c>
      <c r="AY7" s="208">
        <v>166.38102949800006</v>
      </c>
      <c r="AZ7" s="208">
        <v>12337.899587946025</v>
      </c>
      <c r="BA7" s="208">
        <v>5260.8994467447546</v>
      </c>
      <c r="BB7" s="209">
        <v>1.5101546194025002</v>
      </c>
      <c r="BC7" s="209">
        <v>1.5101546194025002</v>
      </c>
      <c r="BD7" s="208">
        <v>4914.4745056005868</v>
      </c>
      <c r="BE7" s="208">
        <v>4503.4242424273025</v>
      </c>
      <c r="BF7" s="198">
        <v>159.870195226552</v>
      </c>
      <c r="BG7" s="198">
        <v>54.179178914456941</v>
      </c>
      <c r="BH7" s="198">
        <f t="shared" si="0"/>
        <v>4504.9343970467053</v>
      </c>
      <c r="BI7" s="198">
        <f t="shared" si="0"/>
        <v>161.3803498459545</v>
      </c>
      <c r="BJ7" s="198">
        <v>91.552146451312566</v>
      </c>
      <c r="BK7" s="198">
        <v>76.677879345060276</v>
      </c>
      <c r="BL7" s="198">
        <v>3.8192459331029243</v>
      </c>
      <c r="BM7" s="198">
        <v>1.083856480248552</v>
      </c>
      <c r="BN7" s="198">
        <f t="shared" si="1"/>
        <v>4581.6122763917656</v>
      </c>
      <c r="BO7" s="198">
        <f t="shared" si="1"/>
        <v>165.19959577905743</v>
      </c>
      <c r="BP7" s="198">
        <v>1.5839124149563753E-2</v>
      </c>
      <c r="BQ7" s="198">
        <v>1.5839124149563753E-2</v>
      </c>
      <c r="BR7" s="198">
        <f t="shared" si="2"/>
        <v>490.26938678466684</v>
      </c>
      <c r="BS7" s="198">
        <f t="shared" si="2"/>
        <v>146.83102097016763</v>
      </c>
      <c r="BT7" s="198">
        <v>87.386466415084413</v>
      </c>
      <c r="BU7" s="198">
        <v>89.933666770061009</v>
      </c>
    </row>
    <row r="8" spans="1:73" x14ac:dyDescent="0.25">
      <c r="A8" s="359"/>
      <c r="B8" s="362"/>
      <c r="C8" s="212" t="s">
        <v>682</v>
      </c>
      <c r="D8" s="209">
        <v>6777.0982182717607</v>
      </c>
      <c r="E8" s="209">
        <v>8496.2716988037737</v>
      </c>
      <c r="F8" s="198">
        <v>35.096554561846631</v>
      </c>
      <c r="G8" s="198">
        <v>55.17973902818693</v>
      </c>
      <c r="H8" s="210">
        <v>3810.169539798495</v>
      </c>
      <c r="I8" s="210">
        <v>3825.6148818284969</v>
      </c>
      <c r="J8" s="208">
        <v>2438.0642790984825</v>
      </c>
      <c r="K8" s="208">
        <v>2450.2885611234833</v>
      </c>
      <c r="L8" s="208">
        <v>219.96941088017445</v>
      </c>
      <c r="M8" s="208">
        <v>236.15669615821017</v>
      </c>
      <c r="N8" s="198"/>
      <c r="O8" s="198"/>
      <c r="P8" s="211">
        <v>82.418519771605347</v>
      </c>
      <c r="Q8" s="211">
        <v>329.82572421814496</v>
      </c>
      <c r="R8" s="208">
        <v>79.004123710000016</v>
      </c>
      <c r="S8" s="208">
        <v>79.571943170000011</v>
      </c>
      <c r="T8" s="208">
        <v>2105.7750624177243</v>
      </c>
      <c r="U8" s="208">
        <v>2110.5986968777243</v>
      </c>
      <c r="V8" s="208">
        <v>19443.844812204119</v>
      </c>
      <c r="W8" s="208">
        <v>19574.250079130365</v>
      </c>
      <c r="X8" s="209">
        <v>19014.059245241486</v>
      </c>
      <c r="Y8" s="209">
        <v>18930.062890285903</v>
      </c>
      <c r="Z8" s="209">
        <v>6196.3995913942899</v>
      </c>
      <c r="AA8" s="209">
        <v>6073.313048463634</v>
      </c>
      <c r="AB8" s="209">
        <v>581.02511127970342</v>
      </c>
      <c r="AC8" s="209">
        <v>565.14047411183094</v>
      </c>
      <c r="AD8" s="209">
        <v>37.546486732935385</v>
      </c>
      <c r="AE8" s="209">
        <v>38.135338427464326</v>
      </c>
      <c r="AF8" s="208">
        <v>69.776508964465066</v>
      </c>
      <c r="AG8" s="208">
        <v>83.501488576527393</v>
      </c>
      <c r="AH8" s="208">
        <v>50.468826789451107</v>
      </c>
      <c r="AI8" s="208">
        <v>56.109946055637444</v>
      </c>
      <c r="AJ8" s="208">
        <v>9.2969562395325127</v>
      </c>
      <c r="AK8" s="208">
        <v>9.8388348758945128</v>
      </c>
      <c r="AL8" s="208">
        <v>334.21698900246366</v>
      </c>
      <c r="AM8" s="208">
        <v>337.63853748561894</v>
      </c>
      <c r="AN8" s="209">
        <v>567.38587541018228</v>
      </c>
      <c r="AO8" s="209">
        <v>822.40749025947287</v>
      </c>
      <c r="AP8" s="208">
        <v>101.0482668736082</v>
      </c>
      <c r="AQ8" s="208">
        <v>106.78957888827455</v>
      </c>
      <c r="AR8" s="208">
        <v>7.5312922069323402</v>
      </c>
      <c r="AS8" s="208">
        <v>7.5479753203920392</v>
      </c>
      <c r="AT8" s="208"/>
      <c r="AU8" s="208"/>
      <c r="AV8" s="210">
        <v>80.920984651992569</v>
      </c>
      <c r="AW8" s="210">
        <v>125.61475413572332</v>
      </c>
      <c r="AX8" s="208"/>
      <c r="AY8" s="208"/>
      <c r="AZ8" s="208">
        <v>4382.9484342398764</v>
      </c>
      <c r="BA8" s="208">
        <v>4550.3360214222421</v>
      </c>
      <c r="BB8" s="209">
        <v>2164.1127234135361</v>
      </c>
      <c r="BC8" s="209">
        <v>2050.9109101816603</v>
      </c>
      <c r="BD8" s="208">
        <v>24.365217912185386</v>
      </c>
      <c r="BE8" s="208">
        <v>47.835860484211643</v>
      </c>
      <c r="BF8" s="198"/>
      <c r="BG8" s="198"/>
      <c r="BH8" s="198">
        <f t="shared" si="0"/>
        <v>2211.9485838977475</v>
      </c>
      <c r="BI8" s="198">
        <f t="shared" si="0"/>
        <v>2050.9109101816603</v>
      </c>
      <c r="BJ8" s="198">
        <v>2.4337219419264131</v>
      </c>
      <c r="BK8" s="198">
        <v>15.934843063797034</v>
      </c>
      <c r="BL8" s="198">
        <v>0.92799281766583064</v>
      </c>
      <c r="BM8" s="198">
        <v>1.0212967126003389</v>
      </c>
      <c r="BN8" s="198">
        <f t="shared" si="1"/>
        <v>2227.8834269615445</v>
      </c>
      <c r="BO8" s="198">
        <f t="shared" si="1"/>
        <v>2051.8389029993259</v>
      </c>
      <c r="BP8" s="198">
        <v>17.076659105996526</v>
      </c>
      <c r="BQ8" s="198">
        <v>17.076659105996526</v>
      </c>
      <c r="BR8" s="198">
        <f t="shared" si="2"/>
        <v>4103.6778059986518</v>
      </c>
      <c r="BS8" s="198">
        <f t="shared" si="2"/>
        <v>20.53167776052328</v>
      </c>
      <c r="BT8" s="198">
        <v>15.947195552937252</v>
      </c>
      <c r="BU8" s="198">
        <v>15.311770314081709</v>
      </c>
    </row>
    <row r="9" spans="1:73" s="205" customFormat="1" x14ac:dyDescent="0.25">
      <c r="A9" s="360"/>
      <c r="B9" s="363"/>
      <c r="C9" s="207" t="s">
        <v>681</v>
      </c>
      <c r="D9" s="206">
        <f t="shared" ref="D9:AI9" si="3">D5+D6+D7+D8</f>
        <v>166112.14976997697</v>
      </c>
      <c r="E9" s="206">
        <f t="shared" si="3"/>
        <v>165126.94190992982</v>
      </c>
      <c r="F9" s="206">
        <f t="shared" si="3"/>
        <v>3472.5517855643279</v>
      </c>
      <c r="G9" s="206">
        <f t="shared" si="3"/>
        <v>3553.8684286682592</v>
      </c>
      <c r="H9" s="206">
        <f t="shared" si="3"/>
        <v>27940.561984322238</v>
      </c>
      <c r="I9" s="206">
        <f t="shared" si="3"/>
        <v>27945.284464633212</v>
      </c>
      <c r="J9" s="206">
        <f t="shared" si="3"/>
        <v>73002.340766073161</v>
      </c>
      <c r="K9" s="206">
        <f t="shared" si="3"/>
        <v>73543.349516715563</v>
      </c>
      <c r="L9" s="206">
        <f t="shared" si="3"/>
        <v>61135.83142861932</v>
      </c>
      <c r="M9" s="206">
        <f t="shared" si="3"/>
        <v>61871.200251703347</v>
      </c>
      <c r="N9" s="206">
        <f t="shared" si="3"/>
        <v>769.4294297612164</v>
      </c>
      <c r="O9" s="206">
        <f t="shared" si="3"/>
        <v>763.91482901427287</v>
      </c>
      <c r="P9" s="206">
        <f t="shared" si="3"/>
        <v>124758.88327276957</v>
      </c>
      <c r="Q9" s="206">
        <f t="shared" si="3"/>
        <v>124475.68515231615</v>
      </c>
      <c r="R9" s="206">
        <f t="shared" si="3"/>
        <v>41120.015963969716</v>
      </c>
      <c r="S9" s="206">
        <f t="shared" si="3"/>
        <v>40925.014579469942</v>
      </c>
      <c r="T9" s="206">
        <f t="shared" si="3"/>
        <v>13036.788870855889</v>
      </c>
      <c r="U9" s="206">
        <f t="shared" si="3"/>
        <v>13022.544313767889</v>
      </c>
      <c r="V9" s="206">
        <f t="shared" si="3"/>
        <v>135468.55155989627</v>
      </c>
      <c r="W9" s="206">
        <f t="shared" si="3"/>
        <v>135231.69108816193</v>
      </c>
      <c r="X9" s="206">
        <f t="shared" si="3"/>
        <v>21785.333156923836</v>
      </c>
      <c r="Y9" s="206">
        <f t="shared" si="3"/>
        <v>21672.539874380098</v>
      </c>
      <c r="Z9" s="206">
        <f t="shared" si="3"/>
        <v>210325.32879793763</v>
      </c>
      <c r="AA9" s="206">
        <f t="shared" si="3"/>
        <v>209012.71764112063</v>
      </c>
      <c r="AB9" s="206">
        <f t="shared" si="3"/>
        <v>2158.7613099401574</v>
      </c>
      <c r="AC9" s="206">
        <f t="shared" si="3"/>
        <v>2089.5050819051744</v>
      </c>
      <c r="AD9" s="206">
        <f t="shared" si="3"/>
        <v>2092.3578145369424</v>
      </c>
      <c r="AE9" s="206">
        <f t="shared" si="3"/>
        <v>2032.3890964813127</v>
      </c>
      <c r="AF9" s="206">
        <f t="shared" si="3"/>
        <v>1944.8510149546476</v>
      </c>
      <c r="AG9" s="206">
        <f t="shared" si="3"/>
        <v>1055.5801643860186</v>
      </c>
      <c r="AH9" s="206">
        <f t="shared" si="3"/>
        <v>189582.17584783648</v>
      </c>
      <c r="AI9" s="206">
        <f t="shared" si="3"/>
        <v>188257.08085562638</v>
      </c>
      <c r="AJ9" s="206">
        <f t="shared" ref="AJ9:BO9" si="4">AJ5+AJ6+AJ7+AJ8</f>
        <v>1734.7491837940004</v>
      </c>
      <c r="AK9" s="206">
        <f t="shared" si="4"/>
        <v>1764.9993510202926</v>
      </c>
      <c r="AL9" s="206">
        <f t="shared" si="4"/>
        <v>80204.679018115901</v>
      </c>
      <c r="AM9" s="206">
        <f t="shared" si="4"/>
        <v>79445.245134459095</v>
      </c>
      <c r="AN9" s="206">
        <f t="shared" si="4"/>
        <v>43764.583444760377</v>
      </c>
      <c r="AO9" s="206">
        <f t="shared" si="4"/>
        <v>43679.038759069008</v>
      </c>
      <c r="AP9" s="206">
        <f t="shared" si="4"/>
        <v>216618.42706653665</v>
      </c>
      <c r="AQ9" s="206">
        <f t="shared" si="4"/>
        <v>221505.45107669872</v>
      </c>
      <c r="AR9" s="206">
        <f t="shared" si="4"/>
        <v>594.85078130509464</v>
      </c>
      <c r="AS9" s="206">
        <f t="shared" si="4"/>
        <v>593.89515934117662</v>
      </c>
      <c r="AT9" s="206">
        <f t="shared" si="4"/>
        <v>88082.670165831805</v>
      </c>
      <c r="AU9" s="206">
        <f t="shared" si="4"/>
        <v>87628.140206004595</v>
      </c>
      <c r="AV9" s="206">
        <f t="shared" si="4"/>
        <v>2245.2670136318179</v>
      </c>
      <c r="AW9" s="206">
        <f t="shared" si="4"/>
        <v>2293.430125228459</v>
      </c>
      <c r="AX9" s="206">
        <f t="shared" si="4"/>
        <v>10820.969159585477</v>
      </c>
      <c r="AY9" s="206">
        <f t="shared" si="4"/>
        <v>10785.049281018517</v>
      </c>
      <c r="AZ9" s="206">
        <f t="shared" si="4"/>
        <v>187013.84878193814</v>
      </c>
      <c r="BA9" s="206">
        <f t="shared" si="4"/>
        <v>190894.82050256908</v>
      </c>
      <c r="BB9" s="206">
        <f t="shared" si="4"/>
        <v>8795.4745605653989</v>
      </c>
      <c r="BC9" s="206">
        <f t="shared" si="4"/>
        <v>8579.4488955960333</v>
      </c>
      <c r="BD9" s="206">
        <f t="shared" si="4"/>
        <v>37647.491680655512</v>
      </c>
      <c r="BE9" s="206">
        <f t="shared" si="4"/>
        <v>37564.936024481074</v>
      </c>
      <c r="BF9" s="206">
        <f t="shared" si="4"/>
        <v>57596.515551058823</v>
      </c>
      <c r="BG9" s="206">
        <f t="shared" si="4"/>
        <v>57313.794038374341</v>
      </c>
      <c r="BH9" s="206">
        <f t="shared" si="4"/>
        <v>46360.410585046477</v>
      </c>
      <c r="BI9" s="206">
        <f t="shared" si="4"/>
        <v>66175.964446654849</v>
      </c>
      <c r="BJ9" s="206">
        <f t="shared" si="4"/>
        <v>563.5075254780935</v>
      </c>
      <c r="BK9" s="206">
        <f t="shared" si="4"/>
        <v>545.19126786927279</v>
      </c>
      <c r="BL9" s="206">
        <f t="shared" si="4"/>
        <v>18.65853278138664</v>
      </c>
      <c r="BM9" s="206">
        <f t="shared" si="4"/>
        <v>14.959741301789258</v>
      </c>
      <c r="BN9" s="206">
        <f t="shared" si="4"/>
        <v>46905.601852915745</v>
      </c>
      <c r="BO9" s="206">
        <f t="shared" si="4"/>
        <v>66194.62297943623</v>
      </c>
      <c r="BP9" s="206">
        <f t="shared" ref="BP9:BU9" si="5">BP5+BP6+BP7+BP8</f>
        <v>17.092498230146091</v>
      </c>
      <c r="BQ9" s="206">
        <f t="shared" si="5"/>
        <v>17.092498230146091</v>
      </c>
      <c r="BR9" s="206">
        <f t="shared" si="5"/>
        <v>189985.7615099313</v>
      </c>
      <c r="BS9" s="206">
        <f t="shared" si="5"/>
        <v>57909.353803384372</v>
      </c>
      <c r="BT9" s="206">
        <f t="shared" si="5"/>
        <v>223.60625126567629</v>
      </c>
      <c r="BU9" s="206">
        <f t="shared" si="5"/>
        <v>217.75635809645556</v>
      </c>
    </row>
    <row r="10" spans="1:73" s="194" customFormat="1" ht="20.25" customHeight="1" x14ac:dyDescent="0.25">
      <c r="A10" s="365">
        <v>2</v>
      </c>
      <c r="B10" s="368" t="s">
        <v>680</v>
      </c>
      <c r="C10" s="204" t="s">
        <v>679</v>
      </c>
      <c r="D10" s="199">
        <v>2926.3924986961424</v>
      </c>
      <c r="E10" s="199">
        <v>2906.7529196286791</v>
      </c>
      <c r="F10" s="198">
        <v>140.28378631560562</v>
      </c>
      <c r="G10" s="198">
        <v>183.77408856033108</v>
      </c>
      <c r="H10" s="200">
        <v>7.9071084513419034</v>
      </c>
      <c r="I10" s="200">
        <v>8.053743624056704</v>
      </c>
      <c r="J10" s="198">
        <v>151.24037210999998</v>
      </c>
      <c r="K10" s="198">
        <v>151.24037210999998</v>
      </c>
      <c r="L10" s="198">
        <v>567.33341426344543</v>
      </c>
      <c r="M10" s="198">
        <v>560.8415182042462</v>
      </c>
      <c r="N10" s="198">
        <v>56.417586694061029</v>
      </c>
      <c r="O10" s="198">
        <v>56.417586694061029</v>
      </c>
      <c r="P10" s="199">
        <v>204.36492209559827</v>
      </c>
      <c r="Q10" s="199">
        <v>204.36492209559827</v>
      </c>
      <c r="R10" s="198">
        <v>92.338504736370012</v>
      </c>
      <c r="S10" s="198">
        <v>91.800036536370015</v>
      </c>
      <c r="T10" s="198">
        <v>93180.49840711811</v>
      </c>
      <c r="U10" s="198">
        <v>103186.51769645838</v>
      </c>
      <c r="V10" s="198">
        <v>1151.3357536732315</v>
      </c>
      <c r="W10" s="198">
        <v>1144.7975774284362</v>
      </c>
      <c r="X10" s="199">
        <v>258.05778167020401</v>
      </c>
      <c r="Y10" s="199">
        <v>256.31223979476789</v>
      </c>
      <c r="Z10" s="199">
        <v>1113.0320094753067</v>
      </c>
      <c r="AA10" s="199">
        <v>1103.8690725131003</v>
      </c>
      <c r="AB10" s="199">
        <v>263.08391464461135</v>
      </c>
      <c r="AC10" s="199">
        <v>263.03210701629041</v>
      </c>
      <c r="AD10" s="199"/>
      <c r="AE10" s="199"/>
      <c r="AF10" s="198"/>
      <c r="AG10" s="198">
        <v>5.1404422380593999</v>
      </c>
      <c r="AH10" s="198">
        <v>434.52806910456536</v>
      </c>
      <c r="AI10" s="198">
        <v>419.31550533375156</v>
      </c>
      <c r="AJ10" s="198">
        <v>0.85893699341652985</v>
      </c>
      <c r="AK10" s="198">
        <v>0.85893699341652985</v>
      </c>
      <c r="AL10" s="198">
        <v>478.70363145420311</v>
      </c>
      <c r="AM10" s="198">
        <v>478.70363145420311</v>
      </c>
      <c r="AN10" s="199"/>
      <c r="AO10" s="199"/>
      <c r="AP10" s="198">
        <v>5011.8812209161078</v>
      </c>
      <c r="AQ10" s="198">
        <v>4996.0087431253005</v>
      </c>
      <c r="AR10" s="198">
        <v>996.98227470075915</v>
      </c>
      <c r="AS10" s="198">
        <v>811.32928131218898</v>
      </c>
      <c r="AT10" s="198">
        <v>535.12635760472415</v>
      </c>
      <c r="AU10" s="198">
        <v>530.5922836021615</v>
      </c>
      <c r="AV10" s="200"/>
      <c r="AW10" s="200"/>
      <c r="AX10" s="198"/>
      <c r="AY10" s="198"/>
      <c r="AZ10" s="198">
        <v>687.71977297133594</v>
      </c>
      <c r="BA10" s="198">
        <v>679.06829073563608</v>
      </c>
      <c r="BB10" s="199">
        <v>6415.429316051669</v>
      </c>
      <c r="BC10" s="199">
        <v>9463.1512121123378</v>
      </c>
      <c r="BD10" s="198">
        <v>466.99077059538007</v>
      </c>
      <c r="BE10" s="198">
        <v>462.87390836652395</v>
      </c>
      <c r="BF10" s="198">
        <v>38.595678543752278</v>
      </c>
      <c r="BG10" s="198">
        <v>31.852819527609185</v>
      </c>
      <c r="BH10" s="198">
        <f t="shared" ref="BH10:BI15" si="6">BB10+BE10</f>
        <v>6878.3032244181932</v>
      </c>
      <c r="BI10" s="198">
        <f t="shared" si="6"/>
        <v>9501.7468906560898</v>
      </c>
      <c r="BJ10" s="198">
        <v>0.10462273102764265</v>
      </c>
      <c r="BK10" s="198">
        <v>0.10462273102764265</v>
      </c>
      <c r="BL10" s="198"/>
      <c r="BM10" s="198"/>
      <c r="BN10" s="198">
        <f t="shared" ref="BN10:BO15" si="7">BH10+BK10</f>
        <v>6878.4078471492212</v>
      </c>
      <c r="BO10" s="198">
        <f t="shared" si="7"/>
        <v>9501.7468906560898</v>
      </c>
      <c r="BP10" s="198"/>
      <c r="BQ10" s="198"/>
      <c r="BR10" s="198">
        <f t="shared" ref="BR10:BS15" si="8">BF10+BI10+BL10+BO10</f>
        <v>19042.089459855932</v>
      </c>
      <c r="BS10" s="198">
        <f t="shared" si="8"/>
        <v>31.957442258636828</v>
      </c>
      <c r="BT10" s="198"/>
      <c r="BU10" s="198"/>
    </row>
    <row r="11" spans="1:73" s="194" customFormat="1" ht="20.25" customHeight="1" x14ac:dyDescent="0.25">
      <c r="A11" s="366"/>
      <c r="B11" s="369"/>
      <c r="C11" s="204" t="s">
        <v>678</v>
      </c>
      <c r="D11" s="199">
        <v>371.30759379681848</v>
      </c>
      <c r="E11" s="199">
        <v>370.32979439224749</v>
      </c>
      <c r="F11" s="198"/>
      <c r="G11" s="198"/>
      <c r="H11" s="200">
        <v>6.7758898067910307</v>
      </c>
      <c r="I11" s="200">
        <v>6.7758898067910307</v>
      </c>
      <c r="J11" s="198">
        <v>60.014606699999995</v>
      </c>
      <c r="K11" s="198">
        <v>56.157120299999981</v>
      </c>
      <c r="L11" s="198">
        <v>63.881996983317613</v>
      </c>
      <c r="M11" s="198">
        <v>22.936549062282506</v>
      </c>
      <c r="N11" s="198"/>
      <c r="O11" s="198"/>
      <c r="P11" s="199">
        <v>438.83534374026965</v>
      </c>
      <c r="Q11" s="199">
        <v>444.05055818352309</v>
      </c>
      <c r="R11" s="198">
        <v>0.21195328999999999</v>
      </c>
      <c r="S11" s="198">
        <v>0.20910106000000001</v>
      </c>
      <c r="T11" s="198">
        <v>574.16509902538417</v>
      </c>
      <c r="U11" s="198">
        <v>575.09287500538414</v>
      </c>
      <c r="V11" s="198">
        <v>61.461707737665321</v>
      </c>
      <c r="W11" s="198">
        <v>61.522987251646867</v>
      </c>
      <c r="X11" s="199"/>
      <c r="Y11" s="199"/>
      <c r="Z11" s="199">
        <v>501.91414388422152</v>
      </c>
      <c r="AA11" s="199">
        <v>485.92371347617933</v>
      </c>
      <c r="AB11" s="199"/>
      <c r="AC11" s="199"/>
      <c r="AD11" s="199"/>
      <c r="AE11" s="199"/>
      <c r="AF11" s="198"/>
      <c r="AG11" s="198"/>
      <c r="AH11" s="198">
        <v>1468.0195310077618</v>
      </c>
      <c r="AI11" s="198">
        <v>1466.7290586013901</v>
      </c>
      <c r="AJ11" s="198"/>
      <c r="AK11" s="198"/>
      <c r="AL11" s="198">
        <v>716.33431391096531</v>
      </c>
      <c r="AM11" s="198">
        <v>717.56927125085929</v>
      </c>
      <c r="AN11" s="199">
        <v>38.253219618591295</v>
      </c>
      <c r="AO11" s="199">
        <v>35.37617757365085</v>
      </c>
      <c r="AP11" s="198">
        <v>2599.3805064621256</v>
      </c>
      <c r="AQ11" s="198">
        <v>2476.3145216073744</v>
      </c>
      <c r="AR11" s="198">
        <v>0.43394304308020004</v>
      </c>
      <c r="AS11" s="198">
        <v>7.4754054391321381</v>
      </c>
      <c r="AT11" s="198">
        <v>66.155757307785393</v>
      </c>
      <c r="AU11" s="198">
        <v>69.773024498419204</v>
      </c>
      <c r="AV11" s="200">
        <v>8.4458167956299998E-2</v>
      </c>
      <c r="AW11" s="200">
        <v>8.4458167956299998E-2</v>
      </c>
      <c r="AX11" s="198">
        <v>4.2519875000000003</v>
      </c>
      <c r="AY11" s="198">
        <v>4.2519875000000003</v>
      </c>
      <c r="AZ11" s="198">
        <v>3126.4227484583012</v>
      </c>
      <c r="BA11" s="198">
        <v>2886.6937150941249</v>
      </c>
      <c r="BB11" s="199">
        <v>143.84255121544362</v>
      </c>
      <c r="BC11" s="199">
        <v>129.00893177524102</v>
      </c>
      <c r="BD11" s="198">
        <v>78.35684223067453</v>
      </c>
      <c r="BE11" s="198">
        <v>78.377402326657332</v>
      </c>
      <c r="BF11" s="198">
        <v>15.789165928809465</v>
      </c>
      <c r="BG11" s="198">
        <v>15.361134499001095</v>
      </c>
      <c r="BH11" s="198">
        <f t="shared" si="6"/>
        <v>222.21995354210094</v>
      </c>
      <c r="BI11" s="198">
        <f t="shared" si="6"/>
        <v>144.79809770405049</v>
      </c>
      <c r="BJ11" s="198">
        <v>6.736931187868815</v>
      </c>
      <c r="BK11" s="198">
        <v>6.0507612317888828</v>
      </c>
      <c r="BL11" s="198">
        <v>7.2029671788999272E-2</v>
      </c>
      <c r="BM11" s="198">
        <v>7.2029671788999272E-2</v>
      </c>
      <c r="BN11" s="198">
        <f t="shared" si="7"/>
        <v>228.27071477388984</v>
      </c>
      <c r="BO11" s="198">
        <f t="shared" si="7"/>
        <v>144.8701273758395</v>
      </c>
      <c r="BP11" s="198"/>
      <c r="BQ11" s="198"/>
      <c r="BR11" s="198">
        <f t="shared" si="8"/>
        <v>305.52942068048844</v>
      </c>
      <c r="BS11" s="198">
        <f t="shared" si="8"/>
        <v>22.170095358658909</v>
      </c>
      <c r="BT11" s="198"/>
      <c r="BU11" s="198"/>
    </row>
    <row r="12" spans="1:73" s="194" customFormat="1" ht="20.25" customHeight="1" x14ac:dyDescent="0.25">
      <c r="A12" s="366"/>
      <c r="B12" s="369"/>
      <c r="C12" s="204" t="s">
        <v>677</v>
      </c>
      <c r="D12" s="199"/>
      <c r="E12" s="199"/>
      <c r="F12" s="198"/>
      <c r="G12" s="198"/>
      <c r="H12" s="200"/>
      <c r="I12" s="200"/>
      <c r="J12" s="198"/>
      <c r="K12" s="198"/>
      <c r="L12" s="198">
        <v>0.28653805872100002</v>
      </c>
      <c r="M12" s="198">
        <v>0.28653805872100002</v>
      </c>
      <c r="N12" s="198"/>
      <c r="O12" s="198"/>
      <c r="P12" s="199">
        <v>16995.579486994193</v>
      </c>
      <c r="Q12" s="199">
        <v>16995.292288625576</v>
      </c>
      <c r="R12" s="198"/>
      <c r="S12" s="198"/>
      <c r="T12" s="198"/>
      <c r="U12" s="198"/>
      <c r="V12" s="198"/>
      <c r="W12" s="198"/>
      <c r="X12" s="199"/>
      <c r="Y12" s="199"/>
      <c r="Z12" s="199"/>
      <c r="AA12" s="199"/>
      <c r="AB12" s="199"/>
      <c r="AC12" s="199"/>
      <c r="AD12" s="199"/>
      <c r="AE12" s="199"/>
      <c r="AF12" s="198"/>
      <c r="AG12" s="198"/>
      <c r="AH12" s="198"/>
      <c r="AI12" s="198"/>
      <c r="AJ12" s="198"/>
      <c r="AK12" s="198"/>
      <c r="AL12" s="198"/>
      <c r="AM12" s="198"/>
      <c r="AN12" s="199"/>
      <c r="AO12" s="199"/>
      <c r="AP12" s="198">
        <v>196.1004929309</v>
      </c>
      <c r="AQ12" s="198">
        <v>196.19977202911269</v>
      </c>
      <c r="AR12" s="198"/>
      <c r="AS12" s="198"/>
      <c r="AT12" s="198">
        <v>4962.2152453065974</v>
      </c>
      <c r="AU12" s="198">
        <v>4967.5875088351358</v>
      </c>
      <c r="AV12" s="199">
        <v>566.77739947409316</v>
      </c>
      <c r="AW12" s="199">
        <v>617.83169105105355</v>
      </c>
      <c r="AX12" s="198">
        <v>679.81409690741293</v>
      </c>
      <c r="AY12" s="198">
        <v>695.6694377562427</v>
      </c>
      <c r="AZ12" s="198"/>
      <c r="BA12" s="198"/>
      <c r="BB12" s="199"/>
      <c r="BC12" s="199"/>
      <c r="BD12" s="198"/>
      <c r="BE12" s="198"/>
      <c r="BF12" s="198">
        <v>48.466972364847699</v>
      </c>
      <c r="BG12" s="198">
        <v>45.6579851126194</v>
      </c>
      <c r="BH12" s="198">
        <f t="shared" si="6"/>
        <v>0</v>
      </c>
      <c r="BI12" s="198">
        <f t="shared" si="6"/>
        <v>48.466972364847699</v>
      </c>
      <c r="BJ12" s="198"/>
      <c r="BK12" s="198"/>
      <c r="BL12" s="198"/>
      <c r="BM12" s="198"/>
      <c r="BN12" s="198">
        <f t="shared" si="7"/>
        <v>0</v>
      </c>
      <c r="BO12" s="198">
        <f t="shared" si="7"/>
        <v>48.466972364847699</v>
      </c>
      <c r="BP12" s="198"/>
      <c r="BQ12" s="198"/>
      <c r="BR12" s="198">
        <f t="shared" si="8"/>
        <v>145.4009170945431</v>
      </c>
      <c r="BS12" s="198">
        <f t="shared" si="8"/>
        <v>45.6579851126194</v>
      </c>
      <c r="BT12" s="198"/>
      <c r="BU12" s="198"/>
    </row>
    <row r="13" spans="1:73" s="194" customFormat="1" ht="20.25" customHeight="1" x14ac:dyDescent="0.25">
      <c r="A13" s="366"/>
      <c r="B13" s="369"/>
      <c r="C13" s="204" t="s">
        <v>676</v>
      </c>
      <c r="D13" s="199">
        <v>1553.4713141444461</v>
      </c>
      <c r="E13" s="199">
        <v>1608.7412102359513</v>
      </c>
      <c r="F13" s="198"/>
      <c r="G13" s="198"/>
      <c r="H13" s="200"/>
      <c r="I13" s="200"/>
      <c r="J13" s="198"/>
      <c r="K13" s="198"/>
      <c r="L13" s="198">
        <v>97.042752689072913</v>
      </c>
      <c r="M13" s="198">
        <v>87.421427622420481</v>
      </c>
      <c r="N13" s="198"/>
      <c r="O13" s="198"/>
      <c r="P13" s="199">
        <v>972.14146836402256</v>
      </c>
      <c r="Q13" s="199">
        <v>970.35621507420137</v>
      </c>
      <c r="R13" s="198">
        <v>31.872125739999994</v>
      </c>
      <c r="S13" s="198">
        <v>27.63578631</v>
      </c>
      <c r="T13" s="198">
        <v>63.571779999999997</v>
      </c>
      <c r="U13" s="198">
        <v>63.571779999999997</v>
      </c>
      <c r="V13" s="198">
        <v>526.08366365352583</v>
      </c>
      <c r="W13" s="198">
        <v>525.40332297444093</v>
      </c>
      <c r="X13" s="199"/>
      <c r="Y13" s="199"/>
      <c r="Z13" s="199">
        <v>17.0603417083612</v>
      </c>
      <c r="AA13" s="199">
        <v>8.1180515028573996</v>
      </c>
      <c r="AB13" s="199"/>
      <c r="AC13" s="199"/>
      <c r="AD13" s="199"/>
      <c r="AE13" s="199"/>
      <c r="AF13" s="198"/>
      <c r="AG13" s="198"/>
      <c r="AH13" s="198"/>
      <c r="AI13" s="198"/>
      <c r="AJ13" s="198"/>
      <c r="AK13" s="198"/>
      <c r="AL13" s="198">
        <v>28.94063872292331</v>
      </c>
      <c r="AM13" s="198">
        <v>15.521763064476003</v>
      </c>
      <c r="AN13" s="199">
        <v>59.453456637735776</v>
      </c>
      <c r="AO13" s="199">
        <v>25.640687365464867</v>
      </c>
      <c r="AP13" s="198">
        <v>939.9464046187486</v>
      </c>
      <c r="AQ13" s="198">
        <v>799.14763785187893</v>
      </c>
      <c r="AR13" s="198"/>
      <c r="AS13" s="198"/>
      <c r="AT13" s="198">
        <v>181.852955998856</v>
      </c>
      <c r="AU13" s="198">
        <v>171.20276245901695</v>
      </c>
      <c r="AV13" s="199">
        <v>4.6676050697425602</v>
      </c>
      <c r="AW13" s="199">
        <v>4.6781767207981595</v>
      </c>
      <c r="AX13" s="198">
        <v>7.0326177999999997</v>
      </c>
      <c r="AY13" s="198">
        <v>7.0326177999999997</v>
      </c>
      <c r="AZ13" s="198">
        <v>4438.30888426605</v>
      </c>
      <c r="BA13" s="198">
        <v>3741.68924313257</v>
      </c>
      <c r="BB13" s="199">
        <v>2.4679968992200001</v>
      </c>
      <c r="BC13" s="199">
        <v>2.4679968992200001</v>
      </c>
      <c r="BD13" s="198"/>
      <c r="BE13" s="198"/>
      <c r="BF13" s="198"/>
      <c r="BG13" s="198"/>
      <c r="BH13" s="198">
        <f t="shared" si="6"/>
        <v>2.4679968992200001</v>
      </c>
      <c r="BI13" s="198">
        <f t="shared" si="6"/>
        <v>2.4679968992200001</v>
      </c>
      <c r="BJ13" s="198">
        <v>0.15206738490026928</v>
      </c>
      <c r="BK13" s="198">
        <v>0.15206738490026928</v>
      </c>
      <c r="BL13" s="198"/>
      <c r="BM13" s="198"/>
      <c r="BN13" s="198">
        <f t="shared" si="7"/>
        <v>2.6200642841202693</v>
      </c>
      <c r="BO13" s="198">
        <f t="shared" si="7"/>
        <v>2.4679968992200001</v>
      </c>
      <c r="BP13" s="198"/>
      <c r="BQ13" s="198"/>
      <c r="BR13" s="198">
        <f t="shared" si="8"/>
        <v>4.9359937984400002</v>
      </c>
      <c r="BS13" s="198">
        <f t="shared" si="8"/>
        <v>0.15206738490026928</v>
      </c>
      <c r="BT13" s="198"/>
      <c r="BU13" s="198"/>
    </row>
    <row r="14" spans="1:73" s="194" customFormat="1" ht="20.25" customHeight="1" x14ac:dyDescent="0.25">
      <c r="A14" s="366"/>
      <c r="B14" s="369"/>
      <c r="C14" s="204" t="s">
        <v>675</v>
      </c>
      <c r="D14" s="199">
        <v>299.44874747715374</v>
      </c>
      <c r="E14" s="199">
        <v>250.04709208632778</v>
      </c>
      <c r="F14" s="198">
        <v>8.7065387573119004</v>
      </c>
      <c r="G14" s="198">
        <v>9.134344999405922</v>
      </c>
      <c r="H14" s="200">
        <v>69.980383631216895</v>
      </c>
      <c r="I14" s="200">
        <v>217.10149788641925</v>
      </c>
      <c r="J14" s="198">
        <v>6.7805300226999998</v>
      </c>
      <c r="K14" s="198">
        <v>5.8697377227</v>
      </c>
      <c r="L14" s="198">
        <v>4515.8892138542424</v>
      </c>
      <c r="M14" s="198">
        <v>4292.1278499418586</v>
      </c>
      <c r="N14" s="198">
        <v>2.4227828787262005</v>
      </c>
      <c r="O14" s="198">
        <v>2.4227828787262005</v>
      </c>
      <c r="P14" s="199">
        <v>187.72434680283834</v>
      </c>
      <c r="Q14" s="199">
        <v>186.47094601703833</v>
      </c>
      <c r="R14" s="198">
        <v>17.382185908849998</v>
      </c>
      <c r="S14" s="198">
        <v>9.4167825088499981</v>
      </c>
      <c r="T14" s="198">
        <v>1799.132645585144</v>
      </c>
      <c r="U14" s="198">
        <v>1815.9245767851435</v>
      </c>
      <c r="V14" s="198">
        <v>12.462711404157583</v>
      </c>
      <c r="W14" s="198">
        <v>12.390350511715882</v>
      </c>
      <c r="X14" s="199">
        <v>6.3074238651324608</v>
      </c>
      <c r="Y14" s="199">
        <v>4.3877382956560274</v>
      </c>
      <c r="Z14" s="199">
        <v>0.87887654337050003</v>
      </c>
      <c r="AA14" s="199">
        <v>0.97184509667520003</v>
      </c>
      <c r="AB14" s="199">
        <v>4.6271853334785646</v>
      </c>
      <c r="AC14" s="199">
        <v>4.3952789867759643</v>
      </c>
      <c r="AD14" s="199"/>
      <c r="AE14" s="199"/>
      <c r="AF14" s="198"/>
      <c r="AG14" s="198"/>
      <c r="AH14" s="198"/>
      <c r="AI14" s="198"/>
      <c r="AJ14" s="198"/>
      <c r="AK14" s="198"/>
      <c r="AL14" s="198">
        <v>52.15072094964755</v>
      </c>
      <c r="AM14" s="198">
        <v>54.360776353377346</v>
      </c>
      <c r="AN14" s="199">
        <v>438.38268651373556</v>
      </c>
      <c r="AO14" s="199">
        <v>128.70741439974901</v>
      </c>
      <c r="AP14" s="198">
        <v>30038.700917627808</v>
      </c>
      <c r="AQ14" s="198">
        <v>25036.135401151379</v>
      </c>
      <c r="AR14" s="198">
        <v>3.5668091384508203</v>
      </c>
      <c r="AS14" s="198">
        <v>3.5631912754988195</v>
      </c>
      <c r="AT14" s="198">
        <v>284.48558817358656</v>
      </c>
      <c r="AU14" s="198">
        <v>272.26338603820915</v>
      </c>
      <c r="AV14" s="200"/>
      <c r="AW14" s="200"/>
      <c r="AX14" s="198">
        <v>3122.2698355516013</v>
      </c>
      <c r="AY14" s="198">
        <v>6037.4114931283621</v>
      </c>
      <c r="AZ14" s="198">
        <v>95.905267787231651</v>
      </c>
      <c r="BA14" s="198">
        <v>9.6755913706799994</v>
      </c>
      <c r="BB14" s="199">
        <v>25.447600069027121</v>
      </c>
      <c r="BC14" s="199">
        <v>22.689821132403132</v>
      </c>
      <c r="BD14" s="198">
        <v>7.6061088961299997E-2</v>
      </c>
      <c r="BE14" s="198">
        <v>0.17029980134140002</v>
      </c>
      <c r="BF14" s="198">
        <v>0.20169444581440002</v>
      </c>
      <c r="BG14" s="198">
        <v>0.96644828594260002</v>
      </c>
      <c r="BH14" s="198">
        <f t="shared" si="6"/>
        <v>25.617899870368522</v>
      </c>
      <c r="BI14" s="198">
        <f t="shared" si="6"/>
        <v>22.891515578217533</v>
      </c>
      <c r="BJ14" s="198"/>
      <c r="BK14" s="198"/>
      <c r="BL14" s="198"/>
      <c r="BM14" s="198"/>
      <c r="BN14" s="198">
        <f t="shared" si="7"/>
        <v>25.617899870368522</v>
      </c>
      <c r="BO14" s="198">
        <f t="shared" si="7"/>
        <v>22.891515578217533</v>
      </c>
      <c r="BP14" s="198">
        <v>0.62414681515711645</v>
      </c>
      <c r="BQ14" s="198">
        <v>0.62414681515711645</v>
      </c>
      <c r="BR14" s="198">
        <f t="shared" si="8"/>
        <v>45.984725602249469</v>
      </c>
      <c r="BS14" s="198">
        <f t="shared" si="8"/>
        <v>1.5905951010997166</v>
      </c>
      <c r="BT14" s="198"/>
      <c r="BU14" s="198"/>
    </row>
    <row r="15" spans="1:73" s="194" customFormat="1" ht="20.25" customHeight="1" x14ac:dyDescent="0.25">
      <c r="A15" s="366"/>
      <c r="B15" s="369"/>
      <c r="C15" s="204" t="s">
        <v>674</v>
      </c>
      <c r="D15" s="199">
        <v>17282.657615459757</v>
      </c>
      <c r="E15" s="199">
        <v>16943.52863112442</v>
      </c>
      <c r="F15" s="198">
        <v>2425.552067230049</v>
      </c>
      <c r="G15" s="198">
        <v>2296.9961939891436</v>
      </c>
      <c r="H15" s="200">
        <v>3762.462054304784</v>
      </c>
      <c r="I15" s="200">
        <v>3780.2720767821365</v>
      </c>
      <c r="J15" s="198">
        <v>3210.5385261414399</v>
      </c>
      <c r="K15" s="198">
        <v>3015.8149830530015</v>
      </c>
      <c r="L15" s="198"/>
      <c r="M15" s="198"/>
      <c r="N15" s="198">
        <v>270.39137235069279</v>
      </c>
      <c r="O15" s="198">
        <v>264.72558203323831</v>
      </c>
      <c r="P15" s="199">
        <v>18677.159608353162</v>
      </c>
      <c r="Q15" s="199">
        <v>18593.178850349545</v>
      </c>
      <c r="R15" s="198">
        <v>395.25513226169988</v>
      </c>
      <c r="S15" s="198">
        <v>378.10335571539997</v>
      </c>
      <c r="T15" s="198">
        <v>7349.2249299219884</v>
      </c>
      <c r="U15" s="198">
        <v>8087.4794311319874</v>
      </c>
      <c r="V15" s="198">
        <v>6891.8183365791192</v>
      </c>
      <c r="W15" s="198">
        <v>6873.3289465882008</v>
      </c>
      <c r="X15" s="199">
        <v>1385.1745936002558</v>
      </c>
      <c r="Y15" s="199">
        <v>1398.1682541881039</v>
      </c>
      <c r="Z15" s="199">
        <v>22427.320008225779</v>
      </c>
      <c r="AA15" s="199">
        <v>22175.076560294845</v>
      </c>
      <c r="AB15" s="199">
        <v>2782.6613880421578</v>
      </c>
      <c r="AC15" s="199">
        <v>2835.545521367771</v>
      </c>
      <c r="AD15" s="199">
        <v>3145.0692633898734</v>
      </c>
      <c r="AE15" s="199">
        <v>3055.5915016646422</v>
      </c>
      <c r="AF15" s="198">
        <v>39.176007412115979</v>
      </c>
      <c r="AG15" s="198">
        <v>139.68382668489903</v>
      </c>
      <c r="AH15" s="198">
        <v>23791.244665389404</v>
      </c>
      <c r="AI15" s="198">
        <v>23534.51435805254</v>
      </c>
      <c r="AJ15" s="198">
        <v>2127.7444952279898</v>
      </c>
      <c r="AK15" s="198">
        <v>2355.5742443483241</v>
      </c>
      <c r="AL15" s="198">
        <v>10733.014224474809</v>
      </c>
      <c r="AM15" s="198">
        <v>10791.777036511714</v>
      </c>
      <c r="AN15" s="199">
        <v>340.04164487443359</v>
      </c>
      <c r="AO15" s="199">
        <v>357.53303473136145</v>
      </c>
      <c r="AP15" s="198">
        <v>41218.890227196433</v>
      </c>
      <c r="AQ15" s="198">
        <v>41294.368967475915</v>
      </c>
      <c r="AR15" s="198">
        <v>20.702849752524028</v>
      </c>
      <c r="AS15" s="198">
        <v>19.706879208120903</v>
      </c>
      <c r="AT15" s="198"/>
      <c r="AU15" s="198"/>
      <c r="AV15" s="200"/>
      <c r="AW15" s="200"/>
      <c r="AX15" s="198"/>
      <c r="AY15" s="198"/>
      <c r="AZ15" s="198">
        <v>9967.4435166000367</v>
      </c>
      <c r="BA15" s="198">
        <v>7052.3028251846908</v>
      </c>
      <c r="BB15" s="199">
        <v>3646.9357468054777</v>
      </c>
      <c r="BC15" s="199">
        <v>3913.330622898779</v>
      </c>
      <c r="BD15" s="198">
        <v>6069.7150775645259</v>
      </c>
      <c r="BE15" s="198">
        <v>6027.8664863482527</v>
      </c>
      <c r="BF15" s="198">
        <v>1211.9588030054974</v>
      </c>
      <c r="BG15" s="198">
        <v>1235.1647950307001</v>
      </c>
      <c r="BH15" s="198">
        <f t="shared" si="6"/>
        <v>9674.8022331537304</v>
      </c>
      <c r="BI15" s="198">
        <f t="shared" si="6"/>
        <v>5125.2894259042769</v>
      </c>
      <c r="BJ15" s="198">
        <v>65.453021527096382</v>
      </c>
      <c r="BK15" s="198">
        <v>62.175114115283392</v>
      </c>
      <c r="BL15" s="198">
        <v>1.1823790555747469</v>
      </c>
      <c r="BM15" s="198">
        <v>1.3478891714930534</v>
      </c>
      <c r="BN15" s="198">
        <f t="shared" si="7"/>
        <v>9736.977347269014</v>
      </c>
      <c r="BO15" s="198">
        <f t="shared" si="7"/>
        <v>5126.4718049598514</v>
      </c>
      <c r="BP15" s="198"/>
      <c r="BQ15" s="198"/>
      <c r="BR15" s="198">
        <f t="shared" si="8"/>
        <v>11464.902412925199</v>
      </c>
      <c r="BS15" s="198">
        <f t="shared" si="8"/>
        <v>1301.9657057292895</v>
      </c>
      <c r="BT15" s="198">
        <v>43.403059782569272</v>
      </c>
      <c r="BU15" s="198">
        <v>42.353540785905203</v>
      </c>
    </row>
    <row r="16" spans="1:73" s="201" customFormat="1" ht="20.25" customHeight="1" x14ac:dyDescent="0.25">
      <c r="A16" s="367"/>
      <c r="B16" s="370"/>
      <c r="C16" s="203" t="s">
        <v>673</v>
      </c>
      <c r="D16" s="195">
        <f t="shared" ref="D16:AI16" si="9">D10+D11+D12+D13+D14+D15</f>
        <v>22433.277769574317</v>
      </c>
      <c r="E16" s="195">
        <f t="shared" si="9"/>
        <v>22079.399647467624</v>
      </c>
      <c r="F16" s="195">
        <f t="shared" si="9"/>
        <v>2574.5423923029666</v>
      </c>
      <c r="G16" s="195">
        <f t="shared" si="9"/>
        <v>2489.9046275488809</v>
      </c>
      <c r="H16" s="195">
        <f t="shared" si="9"/>
        <v>3847.1254361941337</v>
      </c>
      <c r="I16" s="195">
        <f t="shared" si="9"/>
        <v>4012.2032080994036</v>
      </c>
      <c r="J16" s="195">
        <f t="shared" si="9"/>
        <v>3428.57403497414</v>
      </c>
      <c r="K16" s="195">
        <f t="shared" si="9"/>
        <v>3229.0822131857012</v>
      </c>
      <c r="L16" s="195">
        <f t="shared" si="9"/>
        <v>5244.4339158487992</v>
      </c>
      <c r="M16" s="195">
        <f t="shared" si="9"/>
        <v>4963.6138828895291</v>
      </c>
      <c r="N16" s="195">
        <f t="shared" si="9"/>
        <v>329.23174192348</v>
      </c>
      <c r="O16" s="195">
        <f t="shared" si="9"/>
        <v>323.56595160602552</v>
      </c>
      <c r="P16" s="195">
        <f t="shared" si="9"/>
        <v>37475.805176350084</v>
      </c>
      <c r="Q16" s="195">
        <f t="shared" si="9"/>
        <v>37393.713780345483</v>
      </c>
      <c r="R16" s="195">
        <f t="shared" si="9"/>
        <v>537.05990193691991</v>
      </c>
      <c r="S16" s="195">
        <f t="shared" si="9"/>
        <v>507.16506213061996</v>
      </c>
      <c r="T16" s="195">
        <f t="shared" si="9"/>
        <v>102966.59286165061</v>
      </c>
      <c r="U16" s="195">
        <f t="shared" si="9"/>
        <v>113728.58635938089</v>
      </c>
      <c r="V16" s="195">
        <f t="shared" si="9"/>
        <v>8643.1621730477</v>
      </c>
      <c r="W16" s="195">
        <f t="shared" si="9"/>
        <v>8617.4431847544402</v>
      </c>
      <c r="X16" s="195">
        <f t="shared" si="9"/>
        <v>1649.5397991355921</v>
      </c>
      <c r="Y16" s="195">
        <f t="shared" si="9"/>
        <v>1658.8682322785278</v>
      </c>
      <c r="Z16" s="195">
        <f t="shared" si="9"/>
        <v>24060.20537983704</v>
      </c>
      <c r="AA16" s="195">
        <f t="shared" si="9"/>
        <v>23773.959242883659</v>
      </c>
      <c r="AB16" s="195">
        <f t="shared" si="9"/>
        <v>3050.3724880202476</v>
      </c>
      <c r="AC16" s="195">
        <f t="shared" si="9"/>
        <v>3102.9729073708372</v>
      </c>
      <c r="AD16" s="195">
        <f t="shared" si="9"/>
        <v>3145.0692633898734</v>
      </c>
      <c r="AE16" s="195">
        <f t="shared" si="9"/>
        <v>3055.5915016646422</v>
      </c>
      <c r="AF16" s="195">
        <f t="shared" si="9"/>
        <v>39.176007412115979</v>
      </c>
      <c r="AG16" s="195">
        <f t="shared" si="9"/>
        <v>144.82426892295842</v>
      </c>
      <c r="AH16" s="195">
        <f t="shared" si="9"/>
        <v>25693.792265501732</v>
      </c>
      <c r="AI16" s="195">
        <f t="shared" si="9"/>
        <v>25420.558921987682</v>
      </c>
      <c r="AJ16" s="195">
        <f t="shared" ref="AJ16:BO16" si="10">AJ10+AJ11+AJ12+AJ13+AJ14+AJ15</f>
        <v>2128.6034322214064</v>
      </c>
      <c r="AK16" s="195">
        <f t="shared" si="10"/>
        <v>2356.4331813417407</v>
      </c>
      <c r="AL16" s="195">
        <f t="shared" si="10"/>
        <v>12009.143529512548</v>
      </c>
      <c r="AM16" s="195">
        <f t="shared" si="10"/>
        <v>12057.93247863463</v>
      </c>
      <c r="AN16" s="195">
        <f t="shared" si="10"/>
        <v>876.13100764449621</v>
      </c>
      <c r="AO16" s="195">
        <f t="shared" si="10"/>
        <v>547.25731407022613</v>
      </c>
      <c r="AP16" s="195">
        <f t="shared" si="10"/>
        <v>80004.899769752126</v>
      </c>
      <c r="AQ16" s="195">
        <f t="shared" si="10"/>
        <v>74798.175043240961</v>
      </c>
      <c r="AR16" s="195">
        <f t="shared" si="10"/>
        <v>1021.6858766348141</v>
      </c>
      <c r="AS16" s="195">
        <f t="shared" si="10"/>
        <v>842.07475723494088</v>
      </c>
      <c r="AT16" s="195">
        <f t="shared" si="10"/>
        <v>6029.8359043915489</v>
      </c>
      <c r="AU16" s="195">
        <f t="shared" si="10"/>
        <v>6011.418965432943</v>
      </c>
      <c r="AV16" s="195">
        <f t="shared" si="10"/>
        <v>571.52946271179201</v>
      </c>
      <c r="AW16" s="195">
        <f t="shared" si="10"/>
        <v>622.59432593980807</v>
      </c>
      <c r="AX16" s="195">
        <f t="shared" si="10"/>
        <v>3813.3685377590145</v>
      </c>
      <c r="AY16" s="195">
        <f t="shared" si="10"/>
        <v>6744.3655361846049</v>
      </c>
      <c r="AZ16" s="195">
        <f t="shared" si="10"/>
        <v>18315.800190082955</v>
      </c>
      <c r="BA16" s="195">
        <f t="shared" si="10"/>
        <v>14369.429665517702</v>
      </c>
      <c r="BB16" s="195">
        <f t="shared" si="10"/>
        <v>10234.123211040838</v>
      </c>
      <c r="BC16" s="195">
        <f t="shared" si="10"/>
        <v>13530.64858481798</v>
      </c>
      <c r="BD16" s="195">
        <f t="shared" si="10"/>
        <v>6615.1387514795415</v>
      </c>
      <c r="BE16" s="195">
        <f t="shared" si="10"/>
        <v>6569.2880968427753</v>
      </c>
      <c r="BF16" s="195">
        <f t="shared" si="10"/>
        <v>1315.0123142887212</v>
      </c>
      <c r="BG16" s="195">
        <f t="shared" si="10"/>
        <v>1329.0031824558723</v>
      </c>
      <c r="BH16" s="195">
        <f t="shared" si="10"/>
        <v>16803.411307883613</v>
      </c>
      <c r="BI16" s="195">
        <f t="shared" si="10"/>
        <v>14845.660899106702</v>
      </c>
      <c r="BJ16" s="195">
        <f t="shared" si="10"/>
        <v>72.446642830893111</v>
      </c>
      <c r="BK16" s="195">
        <f t="shared" si="10"/>
        <v>68.482565463000185</v>
      </c>
      <c r="BL16" s="195">
        <f t="shared" si="10"/>
        <v>1.2544087273637461</v>
      </c>
      <c r="BM16" s="195">
        <f t="shared" si="10"/>
        <v>1.4199188432820526</v>
      </c>
      <c r="BN16" s="195">
        <f t="shared" si="10"/>
        <v>16871.893873346613</v>
      </c>
      <c r="BO16" s="195">
        <f t="shared" si="10"/>
        <v>14846.915307834068</v>
      </c>
      <c r="BP16" s="195">
        <f t="shared" ref="BP16:BU16" si="11">BP10+BP11+BP12+BP13+BP14+BP15</f>
        <v>0.62414681515711645</v>
      </c>
      <c r="BQ16" s="195">
        <f t="shared" si="11"/>
        <v>0.62414681515711645</v>
      </c>
      <c r="BR16" s="195">
        <f t="shared" si="11"/>
        <v>31008.842929956856</v>
      </c>
      <c r="BS16" s="195">
        <f t="shared" si="11"/>
        <v>1403.4938909452046</v>
      </c>
      <c r="BT16" s="195">
        <f t="shared" si="11"/>
        <v>43.403059782569272</v>
      </c>
      <c r="BU16" s="195">
        <f t="shared" si="11"/>
        <v>42.353540785905203</v>
      </c>
    </row>
    <row r="17" spans="1:73" s="194" customFormat="1" ht="20.25" customHeight="1" x14ac:dyDescent="0.25">
      <c r="A17" s="358">
        <v>3</v>
      </c>
      <c r="B17" s="361" t="s">
        <v>672</v>
      </c>
      <c r="C17" s="204" t="s">
        <v>671</v>
      </c>
      <c r="D17" s="199">
        <v>740.1881196351743</v>
      </c>
      <c r="E17" s="199">
        <v>984.09555509984352</v>
      </c>
      <c r="F17" s="198">
        <v>0.63458571095690008</v>
      </c>
      <c r="G17" s="198">
        <v>0.63458571095690008</v>
      </c>
      <c r="H17" s="200">
        <v>34.658301880013624</v>
      </c>
      <c r="I17" s="200">
        <v>60.572820504334416</v>
      </c>
      <c r="J17" s="198">
        <v>46.209104119999999</v>
      </c>
      <c r="K17" s="198">
        <v>53.735053019999995</v>
      </c>
      <c r="L17" s="198">
        <v>236.46813923726052</v>
      </c>
      <c r="M17" s="198">
        <v>293.37750878170846</v>
      </c>
      <c r="N17" s="198">
        <v>73.293109905475603</v>
      </c>
      <c r="O17" s="198">
        <v>84.376760306603416</v>
      </c>
      <c r="P17" s="199">
        <v>114.01788508336276</v>
      </c>
      <c r="Q17" s="199">
        <v>125.79507766446125</v>
      </c>
      <c r="R17" s="198">
        <v>38.183394324000005</v>
      </c>
      <c r="S17" s="198">
        <v>51.279426024999999</v>
      </c>
      <c r="T17" s="198">
        <v>8.1659342000000006</v>
      </c>
      <c r="U17" s="198">
        <v>8.8052838000000015</v>
      </c>
      <c r="V17" s="198">
        <v>555.18759168194231</v>
      </c>
      <c r="W17" s="198">
        <v>579.37955334432422</v>
      </c>
      <c r="X17" s="199">
        <v>53.653823629994598</v>
      </c>
      <c r="Y17" s="199">
        <v>56.106134896087809</v>
      </c>
      <c r="Z17" s="199">
        <v>292.4519879694509</v>
      </c>
      <c r="AA17" s="199">
        <v>347.37722781851488</v>
      </c>
      <c r="AB17" s="199">
        <v>0.83341756188469995</v>
      </c>
      <c r="AC17" s="199">
        <v>1.7792439521174199</v>
      </c>
      <c r="AD17" s="199"/>
      <c r="AE17" s="199"/>
      <c r="AF17" s="198"/>
      <c r="AG17" s="198"/>
      <c r="AH17" s="198">
        <v>227.77915218425221</v>
      </c>
      <c r="AI17" s="198">
        <v>286.57247301035852</v>
      </c>
      <c r="AJ17" s="198">
        <v>8.8941233576740792</v>
      </c>
      <c r="AK17" s="198">
        <v>8.8941233576740792</v>
      </c>
      <c r="AL17" s="198">
        <v>165.06660903846674</v>
      </c>
      <c r="AM17" s="198">
        <v>221.86453452194149</v>
      </c>
      <c r="AN17" s="199">
        <v>48.555369399069889</v>
      </c>
      <c r="AO17" s="199">
        <v>122.16613728707385</v>
      </c>
      <c r="AP17" s="198">
        <v>330.77711126467528</v>
      </c>
      <c r="AQ17" s="198">
        <v>398.86799378348798</v>
      </c>
      <c r="AR17" s="198"/>
      <c r="AS17" s="198">
        <v>8.7857142958199991E-2</v>
      </c>
      <c r="AT17" s="198">
        <v>2075.4047840155054</v>
      </c>
      <c r="AU17" s="198">
        <v>2312.2689806148869</v>
      </c>
      <c r="AV17" s="199">
        <v>332.86111761444863</v>
      </c>
      <c r="AW17" s="199">
        <v>342.69892925423915</v>
      </c>
      <c r="AX17" s="198">
        <v>376.61172631420004</v>
      </c>
      <c r="AY17" s="198">
        <v>379.51068562419999</v>
      </c>
      <c r="AZ17" s="198">
        <v>98.530407662231013</v>
      </c>
      <c r="BA17" s="198">
        <v>116.32526558223103</v>
      </c>
      <c r="BB17" s="199">
        <v>11.419046206720733</v>
      </c>
      <c r="BC17" s="199">
        <v>14.965318634710522</v>
      </c>
      <c r="BD17" s="198">
        <v>486.4180069980431</v>
      </c>
      <c r="BE17" s="198">
        <v>554.610141201999</v>
      </c>
      <c r="BF17" s="198">
        <v>2553.3287123509949</v>
      </c>
      <c r="BG17" s="198">
        <v>2685.176871993584</v>
      </c>
      <c r="BH17" s="198">
        <f t="shared" ref="BH17:BI19" si="12">BB17+BE17</f>
        <v>566.02918740871974</v>
      </c>
      <c r="BI17" s="198">
        <f t="shared" si="12"/>
        <v>2568.2940309857054</v>
      </c>
      <c r="BJ17" s="198">
        <v>0.88894171911381248</v>
      </c>
      <c r="BK17" s="198">
        <v>0.67262055436119472</v>
      </c>
      <c r="BL17" s="198">
        <v>0.12402266719835561</v>
      </c>
      <c r="BM17" s="198"/>
      <c r="BN17" s="198">
        <f t="shared" ref="BN17:BO19" si="13">BH17+BK17</f>
        <v>566.70180796308091</v>
      </c>
      <c r="BO17" s="198">
        <f t="shared" si="13"/>
        <v>2568.4180536529038</v>
      </c>
      <c r="BP17" s="198"/>
      <c r="BQ17" s="198"/>
      <c r="BR17" s="198">
        <f t="shared" ref="BR17:BS19" si="14">BF17+BI17+BL17+BO17</f>
        <v>7690.1648196568021</v>
      </c>
      <c r="BS17" s="198">
        <f t="shared" si="14"/>
        <v>2686.0658137126979</v>
      </c>
      <c r="BT17" s="198">
        <v>0.49336173227138191</v>
      </c>
      <c r="BU17" s="198">
        <v>1.0318052804894209</v>
      </c>
    </row>
    <row r="18" spans="1:73" s="194" customFormat="1" ht="20.25" customHeight="1" x14ac:dyDescent="0.25">
      <c r="A18" s="359"/>
      <c r="B18" s="362"/>
      <c r="C18" s="204" t="s">
        <v>670</v>
      </c>
      <c r="D18" s="199">
        <v>4922.8465454903444</v>
      </c>
      <c r="E18" s="199">
        <v>4931.0289909562571</v>
      </c>
      <c r="F18" s="198">
        <v>411.39675310567776</v>
      </c>
      <c r="G18" s="198">
        <v>411.73174543359926</v>
      </c>
      <c r="H18" s="200">
        <v>558.74654673352154</v>
      </c>
      <c r="I18" s="200">
        <v>616.92590783399044</v>
      </c>
      <c r="J18" s="198">
        <v>4463.7303632545691</v>
      </c>
      <c r="K18" s="198">
        <v>4489.5693435755702</v>
      </c>
      <c r="L18" s="198">
        <v>3100.1681264418726</v>
      </c>
      <c r="M18" s="198">
        <v>3100.1681264418726</v>
      </c>
      <c r="N18" s="198">
        <v>19.859706388194681</v>
      </c>
      <c r="O18" s="198">
        <v>19.915541888665981</v>
      </c>
      <c r="P18" s="199">
        <v>1497.6748569751651</v>
      </c>
      <c r="Q18" s="199">
        <v>1498.6013996168047</v>
      </c>
      <c r="R18" s="198">
        <v>381.45359609059994</v>
      </c>
      <c r="S18" s="198">
        <v>428.04483372060014</v>
      </c>
      <c r="T18" s="198">
        <v>367.54033546303856</v>
      </c>
      <c r="U18" s="198">
        <v>370.53033043303856</v>
      </c>
      <c r="V18" s="198">
        <v>3005.4839841188136</v>
      </c>
      <c r="W18" s="198">
        <v>3006.0164810467636</v>
      </c>
      <c r="X18" s="199">
        <v>2413.4573263628004</v>
      </c>
      <c r="Y18" s="199">
        <v>2416.3417476779973</v>
      </c>
      <c r="Z18" s="199">
        <v>2982.0686245623629</v>
      </c>
      <c r="AA18" s="199">
        <v>3084.2715163819453</v>
      </c>
      <c r="AB18" s="199">
        <v>709.96523249870643</v>
      </c>
      <c r="AC18" s="199">
        <v>775.07084510566654</v>
      </c>
      <c r="AD18" s="199">
        <v>302.92240396576733</v>
      </c>
      <c r="AE18" s="199">
        <v>308.27919174772546</v>
      </c>
      <c r="AF18" s="198">
        <v>112.654673360998</v>
      </c>
      <c r="AG18" s="198">
        <v>124.32636929046265</v>
      </c>
      <c r="AH18" s="198">
        <v>2787.140193865635</v>
      </c>
      <c r="AI18" s="198">
        <v>2777.9908012811916</v>
      </c>
      <c r="AJ18" s="198">
        <v>239.83833981209247</v>
      </c>
      <c r="AK18" s="198">
        <v>251.07993437208586</v>
      </c>
      <c r="AL18" s="198">
        <v>4980.7465557187352</v>
      </c>
      <c r="AM18" s="198">
        <v>4975.2926394819806</v>
      </c>
      <c r="AN18" s="199">
        <v>1658.5627928563122</v>
      </c>
      <c r="AO18" s="199">
        <v>1739.5871901259247</v>
      </c>
      <c r="AP18" s="198">
        <v>3046.8586593056225</v>
      </c>
      <c r="AQ18" s="198">
        <v>3072.348747082985</v>
      </c>
      <c r="AR18" s="198">
        <v>5.3720485432507497</v>
      </c>
      <c r="AS18" s="198">
        <v>5.54294533468412</v>
      </c>
      <c r="AT18" s="198">
        <v>3722.7929606188004</v>
      </c>
      <c r="AU18" s="198">
        <v>3784.2104664549347</v>
      </c>
      <c r="AV18" s="200">
        <v>469.32215146412659</v>
      </c>
      <c r="AW18" s="200">
        <v>493.5080126200632</v>
      </c>
      <c r="AX18" s="198">
        <v>205.13605119651794</v>
      </c>
      <c r="AY18" s="198">
        <v>205.41844774651793</v>
      </c>
      <c r="AZ18" s="198">
        <v>7001.2328040622533</v>
      </c>
      <c r="BA18" s="198">
        <v>6953.4481144059491</v>
      </c>
      <c r="BB18" s="199">
        <v>400.64210198456504</v>
      </c>
      <c r="BC18" s="199">
        <v>308.2550110342695</v>
      </c>
      <c r="BD18" s="198">
        <v>2955.1094533689215</v>
      </c>
      <c r="BE18" s="198">
        <v>2951.6297062047624</v>
      </c>
      <c r="BF18" s="198">
        <v>12660.945756018489</v>
      </c>
      <c r="BG18" s="198">
        <v>12662.895056675407</v>
      </c>
      <c r="BH18" s="198">
        <f t="shared" si="12"/>
        <v>3352.2718081893277</v>
      </c>
      <c r="BI18" s="198">
        <f t="shared" si="12"/>
        <v>12969.200767052758</v>
      </c>
      <c r="BJ18" s="198">
        <v>49.905005103660329</v>
      </c>
      <c r="BK18" s="198">
        <v>50.700799184745129</v>
      </c>
      <c r="BL18" s="198">
        <v>2.79049644462052</v>
      </c>
      <c r="BM18" s="198">
        <v>2.9022633323515903</v>
      </c>
      <c r="BN18" s="198">
        <f t="shared" si="13"/>
        <v>3402.9726073740726</v>
      </c>
      <c r="BO18" s="198">
        <f t="shared" si="13"/>
        <v>12971.991263497379</v>
      </c>
      <c r="BP18" s="198">
        <v>2.8677170446872804E-2</v>
      </c>
      <c r="BQ18" s="198">
        <v>2.8677170446872804E-2</v>
      </c>
      <c r="BR18" s="198">
        <f t="shared" si="14"/>
        <v>38604.928283013251</v>
      </c>
      <c r="BS18" s="198">
        <f t="shared" si="14"/>
        <v>12715.731002281866</v>
      </c>
      <c r="BT18" s="198">
        <v>0.25153386572719144</v>
      </c>
      <c r="BU18" s="198">
        <v>1.7373524491601089</v>
      </c>
    </row>
    <row r="19" spans="1:73" s="194" customFormat="1" ht="20.25" customHeight="1" x14ac:dyDescent="0.25">
      <c r="A19" s="359"/>
      <c r="B19" s="362"/>
      <c r="C19" s="204" t="s">
        <v>669</v>
      </c>
      <c r="D19" s="199">
        <v>2596.8318486952649</v>
      </c>
      <c r="E19" s="199">
        <v>3348.5143790470734</v>
      </c>
      <c r="F19" s="198">
        <v>125.60645727033886</v>
      </c>
      <c r="G19" s="198">
        <v>125.90673180768155</v>
      </c>
      <c r="H19" s="200">
        <v>561.58592285347277</v>
      </c>
      <c r="I19" s="200">
        <v>580.24597939900968</v>
      </c>
      <c r="J19" s="198">
        <v>796.13447831230985</v>
      </c>
      <c r="K19" s="198">
        <v>834.16052733560991</v>
      </c>
      <c r="L19" s="198">
        <v>708.95090399458252</v>
      </c>
      <c r="M19" s="198">
        <v>845.74943638344359</v>
      </c>
      <c r="N19" s="198">
        <v>287.24301044481086</v>
      </c>
      <c r="O19" s="198">
        <v>290.04929721456193</v>
      </c>
      <c r="P19" s="199">
        <v>1700.4679962964517</v>
      </c>
      <c r="Q19" s="199">
        <v>1964.1364138963797</v>
      </c>
      <c r="R19" s="198">
        <v>635.16845669899999</v>
      </c>
      <c r="S19" s="198">
        <v>809.1058903280001</v>
      </c>
      <c r="T19" s="198">
        <v>371.22363521078387</v>
      </c>
      <c r="U19" s="198">
        <v>386.63668160078379</v>
      </c>
      <c r="V19" s="198">
        <v>2309.0493177562616</v>
      </c>
      <c r="W19" s="198">
        <v>2575.8382690613012</v>
      </c>
      <c r="X19" s="199">
        <v>538.4023688022578</v>
      </c>
      <c r="Y19" s="199">
        <v>644.06373771893675</v>
      </c>
      <c r="Z19" s="199">
        <v>3024.3560029468827</v>
      </c>
      <c r="AA19" s="199">
        <v>3767.7735623266776</v>
      </c>
      <c r="AB19" s="199">
        <v>66.814107643841012</v>
      </c>
      <c r="AC19" s="199">
        <v>85.822976827768315</v>
      </c>
      <c r="AD19" s="199">
        <v>101.38085905057856</v>
      </c>
      <c r="AE19" s="199">
        <v>102.78638591888756</v>
      </c>
      <c r="AF19" s="198">
        <v>60.942840994721408</v>
      </c>
      <c r="AG19" s="198">
        <v>65.236691628564103</v>
      </c>
      <c r="AH19" s="198">
        <v>1427.5601420497144</v>
      </c>
      <c r="AI19" s="198">
        <v>1613.4670096539264</v>
      </c>
      <c r="AJ19" s="198">
        <v>89.168861099709801</v>
      </c>
      <c r="AK19" s="198">
        <v>90.229180190934798</v>
      </c>
      <c r="AL19" s="198">
        <v>853.36253984498592</v>
      </c>
      <c r="AM19" s="198">
        <v>1080.8860537092014</v>
      </c>
      <c r="AN19" s="199">
        <v>1566.9545124607262</v>
      </c>
      <c r="AO19" s="199">
        <v>1820.3737527890023</v>
      </c>
      <c r="AP19" s="198">
        <v>1696.9363466138116</v>
      </c>
      <c r="AQ19" s="198">
        <v>1927.9393944631088</v>
      </c>
      <c r="AR19" s="198">
        <v>16.704966973632196</v>
      </c>
      <c r="AS19" s="198">
        <v>18.229263216434553</v>
      </c>
      <c r="AT19" s="198">
        <v>229.75669298873498</v>
      </c>
      <c r="AU19" s="198">
        <v>380.34010566011</v>
      </c>
      <c r="AV19" s="200">
        <v>4.9554223830849367</v>
      </c>
      <c r="AW19" s="200">
        <v>5.3731899626726358</v>
      </c>
      <c r="AX19" s="198">
        <v>19.091343379999998</v>
      </c>
      <c r="AY19" s="198">
        <v>19.387938609999999</v>
      </c>
      <c r="AZ19" s="198">
        <v>4141.6030512555881</v>
      </c>
      <c r="BA19" s="198">
        <v>4328.2647659519271</v>
      </c>
      <c r="BB19" s="199">
        <v>204.74344002447521</v>
      </c>
      <c r="BC19" s="199">
        <v>299.30249901653946</v>
      </c>
      <c r="BD19" s="198">
        <v>963.71206737610191</v>
      </c>
      <c r="BE19" s="198">
        <v>1000.1825610233412</v>
      </c>
      <c r="BF19" s="198">
        <v>154.36238798115298</v>
      </c>
      <c r="BG19" s="198">
        <v>212.84001897068148</v>
      </c>
      <c r="BH19" s="198">
        <f t="shared" si="12"/>
        <v>1204.9260010478165</v>
      </c>
      <c r="BI19" s="198">
        <f t="shared" si="12"/>
        <v>453.66488699769241</v>
      </c>
      <c r="BJ19" s="198">
        <v>735.90201446893661</v>
      </c>
      <c r="BK19" s="198">
        <v>754.19297437147861</v>
      </c>
      <c r="BL19" s="198">
        <v>80.226657404723724</v>
      </c>
      <c r="BM19" s="198">
        <v>83.844309939313902</v>
      </c>
      <c r="BN19" s="198">
        <f t="shared" si="13"/>
        <v>1959.1189754192951</v>
      </c>
      <c r="BO19" s="198">
        <f t="shared" si="13"/>
        <v>533.89154440241612</v>
      </c>
      <c r="BP19" s="198">
        <v>5.3330622459419095</v>
      </c>
      <c r="BQ19" s="198">
        <v>5.3330622459419095</v>
      </c>
      <c r="BR19" s="198">
        <f t="shared" si="14"/>
        <v>1222.1454767859852</v>
      </c>
      <c r="BS19" s="198">
        <f t="shared" si="14"/>
        <v>1037.9194056248739</v>
      </c>
      <c r="BT19" s="198">
        <v>25.967769989843827</v>
      </c>
      <c r="BU19" s="198">
        <v>30.864608668016363</v>
      </c>
    </row>
    <row r="20" spans="1:73" s="201" customFormat="1" ht="20.25" customHeight="1" x14ac:dyDescent="0.25">
      <c r="A20" s="360"/>
      <c r="B20" s="363"/>
      <c r="C20" s="203" t="s">
        <v>668</v>
      </c>
      <c r="D20" s="195">
        <f t="shared" ref="D20:AI20" si="15">D17+D18+D19</f>
        <v>8259.8665138207834</v>
      </c>
      <c r="E20" s="195">
        <f t="shared" si="15"/>
        <v>9263.6389251031742</v>
      </c>
      <c r="F20" s="195">
        <f t="shared" si="15"/>
        <v>537.63779608697359</v>
      </c>
      <c r="G20" s="195">
        <f t="shared" si="15"/>
        <v>538.27306295223775</v>
      </c>
      <c r="H20" s="195">
        <f t="shared" si="15"/>
        <v>1154.990771467008</v>
      </c>
      <c r="I20" s="195">
        <f t="shared" si="15"/>
        <v>1257.7447077373345</v>
      </c>
      <c r="J20" s="195">
        <f t="shared" si="15"/>
        <v>5306.0739456868787</v>
      </c>
      <c r="K20" s="195">
        <f t="shared" si="15"/>
        <v>5377.4649239311802</v>
      </c>
      <c r="L20" s="195">
        <f t="shared" si="15"/>
        <v>4045.5871696737154</v>
      </c>
      <c r="M20" s="195">
        <f t="shared" si="15"/>
        <v>4239.2950716070245</v>
      </c>
      <c r="N20" s="195">
        <f t="shared" si="15"/>
        <v>380.39582673848116</v>
      </c>
      <c r="O20" s="195">
        <f t="shared" si="15"/>
        <v>394.34159940983136</v>
      </c>
      <c r="P20" s="195">
        <f t="shared" si="15"/>
        <v>3312.1607383549795</v>
      </c>
      <c r="Q20" s="195">
        <f t="shared" si="15"/>
        <v>3588.532891177646</v>
      </c>
      <c r="R20" s="195">
        <f t="shared" si="15"/>
        <v>1054.8054471135999</v>
      </c>
      <c r="S20" s="195">
        <f t="shared" si="15"/>
        <v>1288.4301500736003</v>
      </c>
      <c r="T20" s="195">
        <f t="shared" si="15"/>
        <v>746.92990487382235</v>
      </c>
      <c r="U20" s="195">
        <f t="shared" si="15"/>
        <v>765.97229583382227</v>
      </c>
      <c r="V20" s="195">
        <f t="shared" si="15"/>
        <v>5869.7208935570179</v>
      </c>
      <c r="W20" s="195">
        <f t="shared" si="15"/>
        <v>6161.2343034523892</v>
      </c>
      <c r="X20" s="195">
        <f t="shared" si="15"/>
        <v>3005.5135187950527</v>
      </c>
      <c r="Y20" s="195">
        <f t="shared" si="15"/>
        <v>3116.5116202930221</v>
      </c>
      <c r="Z20" s="195">
        <f t="shared" si="15"/>
        <v>6298.8766154786963</v>
      </c>
      <c r="AA20" s="195">
        <f t="shared" si="15"/>
        <v>7199.4223065271381</v>
      </c>
      <c r="AB20" s="195">
        <f t="shared" si="15"/>
        <v>777.61275770443217</v>
      </c>
      <c r="AC20" s="195">
        <f t="shared" si="15"/>
        <v>862.67306588555232</v>
      </c>
      <c r="AD20" s="195">
        <f t="shared" si="15"/>
        <v>404.30326301634591</v>
      </c>
      <c r="AE20" s="195">
        <f t="shared" si="15"/>
        <v>411.06557766661302</v>
      </c>
      <c r="AF20" s="195">
        <f t="shared" si="15"/>
        <v>173.5975143557194</v>
      </c>
      <c r="AG20" s="195">
        <f t="shared" si="15"/>
        <v>189.56306091902675</v>
      </c>
      <c r="AH20" s="195">
        <f t="shared" si="15"/>
        <v>4442.4794880996014</v>
      </c>
      <c r="AI20" s="195">
        <f t="shared" si="15"/>
        <v>4678.0302839454762</v>
      </c>
      <c r="AJ20" s="195">
        <f t="shared" ref="AJ20:BO20" si="16">AJ17+AJ18+AJ19</f>
        <v>337.90132426947639</v>
      </c>
      <c r="AK20" s="195">
        <f t="shared" si="16"/>
        <v>350.20323792069473</v>
      </c>
      <c r="AL20" s="195">
        <f t="shared" si="16"/>
        <v>5999.1757046021876</v>
      </c>
      <c r="AM20" s="195">
        <f t="shared" si="16"/>
        <v>6278.0432277131231</v>
      </c>
      <c r="AN20" s="195">
        <f t="shared" si="16"/>
        <v>3274.0726747161079</v>
      </c>
      <c r="AO20" s="195">
        <f t="shared" si="16"/>
        <v>3682.1270802020008</v>
      </c>
      <c r="AP20" s="195">
        <f t="shared" si="16"/>
        <v>5074.5721171841087</v>
      </c>
      <c r="AQ20" s="195">
        <f t="shared" si="16"/>
        <v>5399.156135329582</v>
      </c>
      <c r="AR20" s="195">
        <f t="shared" si="16"/>
        <v>22.077015516882945</v>
      </c>
      <c r="AS20" s="195">
        <f t="shared" si="16"/>
        <v>23.860065694076873</v>
      </c>
      <c r="AT20" s="195">
        <f t="shared" si="16"/>
        <v>6027.9544376230415</v>
      </c>
      <c r="AU20" s="195">
        <f t="shared" si="16"/>
        <v>6476.8195527299313</v>
      </c>
      <c r="AV20" s="195">
        <f t="shared" si="16"/>
        <v>807.13869146166019</v>
      </c>
      <c r="AW20" s="195">
        <f t="shared" si="16"/>
        <v>841.58013183697506</v>
      </c>
      <c r="AX20" s="195">
        <f t="shared" si="16"/>
        <v>600.83912089071794</v>
      </c>
      <c r="AY20" s="195">
        <f t="shared" si="16"/>
        <v>604.31707198071786</v>
      </c>
      <c r="AZ20" s="195">
        <f t="shared" si="16"/>
        <v>11241.366262980071</v>
      </c>
      <c r="BA20" s="195">
        <f t="shared" si="16"/>
        <v>11398.038145940107</v>
      </c>
      <c r="BB20" s="195">
        <f t="shared" si="16"/>
        <v>616.80458821576099</v>
      </c>
      <c r="BC20" s="195">
        <f t="shared" si="16"/>
        <v>622.52282868551947</v>
      </c>
      <c r="BD20" s="195">
        <f t="shared" si="16"/>
        <v>4405.239527743066</v>
      </c>
      <c r="BE20" s="195">
        <f t="shared" si="16"/>
        <v>4506.4224084301022</v>
      </c>
      <c r="BF20" s="195">
        <f t="shared" si="16"/>
        <v>15368.636856350637</v>
      </c>
      <c r="BG20" s="195">
        <f t="shared" si="16"/>
        <v>15560.911947639672</v>
      </c>
      <c r="BH20" s="195">
        <f t="shared" si="16"/>
        <v>5123.2269966458643</v>
      </c>
      <c r="BI20" s="195">
        <f t="shared" si="16"/>
        <v>15991.159685036157</v>
      </c>
      <c r="BJ20" s="195">
        <f t="shared" si="16"/>
        <v>786.69596129171077</v>
      </c>
      <c r="BK20" s="195">
        <f t="shared" si="16"/>
        <v>805.56639411058495</v>
      </c>
      <c r="BL20" s="195">
        <f t="shared" si="16"/>
        <v>83.1411765165426</v>
      </c>
      <c r="BM20" s="195">
        <f t="shared" si="16"/>
        <v>86.746573271665497</v>
      </c>
      <c r="BN20" s="195">
        <f t="shared" si="16"/>
        <v>5928.7933907564493</v>
      </c>
      <c r="BO20" s="195">
        <f t="shared" si="16"/>
        <v>16074.3008615527</v>
      </c>
      <c r="BP20" s="195">
        <f t="shared" ref="BP20:BU20" si="17">BP17+BP18+BP19</f>
        <v>5.3617394163887822</v>
      </c>
      <c r="BQ20" s="195">
        <f t="shared" si="17"/>
        <v>5.3617394163887822</v>
      </c>
      <c r="BR20" s="195">
        <f t="shared" si="17"/>
        <v>47517.23857945604</v>
      </c>
      <c r="BS20" s="195">
        <f t="shared" si="17"/>
        <v>16439.716221619437</v>
      </c>
      <c r="BT20" s="195">
        <f t="shared" si="17"/>
        <v>26.712665587842402</v>
      </c>
      <c r="BU20" s="195">
        <f t="shared" si="17"/>
        <v>33.633766397665894</v>
      </c>
    </row>
    <row r="21" spans="1:73" s="194" customFormat="1" ht="20.25" customHeight="1" x14ac:dyDescent="0.25">
      <c r="A21" s="358">
        <v>4</v>
      </c>
      <c r="B21" s="361" t="s">
        <v>667</v>
      </c>
      <c r="C21" s="204" t="s">
        <v>666</v>
      </c>
      <c r="D21" s="199">
        <v>44925.171365514856</v>
      </c>
      <c r="E21" s="199">
        <v>44629.456140631541</v>
      </c>
      <c r="F21" s="198">
        <v>133.23129267933527</v>
      </c>
      <c r="G21" s="198">
        <v>147.23418896224092</v>
      </c>
      <c r="H21" s="200">
        <v>23910.453964628105</v>
      </c>
      <c r="I21" s="200">
        <v>23722.181050362524</v>
      </c>
      <c r="J21" s="198">
        <v>4586.6714578429755</v>
      </c>
      <c r="K21" s="198">
        <v>4637.0358520291602</v>
      </c>
      <c r="L21" s="198">
        <v>58139.139480786842</v>
      </c>
      <c r="M21" s="198">
        <v>57346.443950797875</v>
      </c>
      <c r="N21" s="198">
        <v>1160.3802111902428</v>
      </c>
      <c r="O21" s="198">
        <v>1158.3740970968183</v>
      </c>
      <c r="P21" s="199">
        <v>10031.735585857032</v>
      </c>
      <c r="Q21" s="199">
        <v>10021.002589451844</v>
      </c>
      <c r="R21" s="198">
        <v>645.55680733040003</v>
      </c>
      <c r="S21" s="198">
        <v>647.10768735040006</v>
      </c>
      <c r="T21" s="198">
        <v>2560.3719864082505</v>
      </c>
      <c r="U21" s="198">
        <v>1841.0067934082497</v>
      </c>
      <c r="V21" s="198">
        <v>15928.491997409617</v>
      </c>
      <c r="W21" s="198">
        <v>15912.612060048543</v>
      </c>
      <c r="X21" s="199">
        <v>1610.7038379513613</v>
      </c>
      <c r="Y21" s="199">
        <v>1587.4347481060406</v>
      </c>
      <c r="Z21" s="199">
        <v>40462.879075397948</v>
      </c>
      <c r="AA21" s="199">
        <v>40060.077096694673</v>
      </c>
      <c r="AB21" s="199">
        <v>14714.619611309274</v>
      </c>
      <c r="AC21" s="199">
        <v>9705.0906185656058</v>
      </c>
      <c r="AD21" s="199">
        <v>11770.32464288007</v>
      </c>
      <c r="AE21" s="199">
        <v>11669.494907887487</v>
      </c>
      <c r="AF21" s="198">
        <v>7593.5494744416128</v>
      </c>
      <c r="AG21" s="198">
        <v>7233.7299558733957</v>
      </c>
      <c r="AH21" s="198">
        <v>69149.737635863741</v>
      </c>
      <c r="AI21" s="198">
        <v>69010.951283937597</v>
      </c>
      <c r="AJ21" s="198">
        <v>9940.5387172517949</v>
      </c>
      <c r="AK21" s="198">
        <v>9527.7242903877104</v>
      </c>
      <c r="AL21" s="198">
        <v>43263.426961232028</v>
      </c>
      <c r="AM21" s="198">
        <v>43182.883909497796</v>
      </c>
      <c r="AN21" s="199">
        <v>1428.2932198319807</v>
      </c>
      <c r="AO21" s="199">
        <v>1425.0804001894503</v>
      </c>
      <c r="AP21" s="198">
        <v>16852.894394878447</v>
      </c>
      <c r="AQ21" s="198">
        <v>17302.459194237534</v>
      </c>
      <c r="AR21" s="198">
        <v>186.3435441594325</v>
      </c>
      <c r="AS21" s="198">
        <v>187.0851060497624</v>
      </c>
      <c r="AT21" s="198">
        <v>5075.0367686025038</v>
      </c>
      <c r="AU21" s="198">
        <v>5077.6076562377184</v>
      </c>
      <c r="AV21" s="199">
        <v>3979.5923299961669</v>
      </c>
      <c r="AW21" s="199">
        <v>3864.2054598398927</v>
      </c>
      <c r="AX21" s="198">
        <v>16101.244407012469</v>
      </c>
      <c r="AY21" s="198">
        <v>16099.331146762472</v>
      </c>
      <c r="AZ21" s="198">
        <v>8855.8748960748817</v>
      </c>
      <c r="BA21" s="198">
        <v>8881.3936515600126</v>
      </c>
      <c r="BB21" s="199">
        <v>2323.2766181876536</v>
      </c>
      <c r="BC21" s="199">
        <v>2337.6717144541776</v>
      </c>
      <c r="BD21" s="198">
        <v>23748.673892687097</v>
      </c>
      <c r="BE21" s="198">
        <v>23713.133311650035</v>
      </c>
      <c r="BF21" s="198">
        <v>184.20426013484715</v>
      </c>
      <c r="BG21" s="198">
        <v>184.62602002328521</v>
      </c>
      <c r="BH21" s="198">
        <f t="shared" ref="BH21:BI25" si="18">BB21+BE21</f>
        <v>26036.40992983769</v>
      </c>
      <c r="BI21" s="198">
        <f t="shared" si="18"/>
        <v>2521.8759745890247</v>
      </c>
      <c r="BJ21" s="198">
        <v>9.0870041155475398</v>
      </c>
      <c r="BK21" s="198">
        <v>10.584619709813767</v>
      </c>
      <c r="BL21" s="198">
        <v>8.7523107028568958</v>
      </c>
      <c r="BM21" s="198">
        <v>8.5887793485139134</v>
      </c>
      <c r="BN21" s="198">
        <f t="shared" ref="BN21:BO25" si="19">BH21+BK21</f>
        <v>26046.994549547504</v>
      </c>
      <c r="BO21" s="198">
        <f t="shared" si="19"/>
        <v>2530.6282852918816</v>
      </c>
      <c r="BP21" s="198">
        <v>8.904951188530676</v>
      </c>
      <c r="BQ21" s="198">
        <v>8.904951188530676</v>
      </c>
      <c r="BR21" s="198">
        <f t="shared" ref="BR21:BS25" si="20">BF21+BI21+BL21+BO21</f>
        <v>5245.4608307186099</v>
      </c>
      <c r="BS21" s="198">
        <f t="shared" si="20"/>
        <v>211.20675467587733</v>
      </c>
      <c r="BT21" s="198">
        <v>119.11340035828249</v>
      </c>
      <c r="BU21" s="198">
        <v>118.50636622498837</v>
      </c>
    </row>
    <row r="22" spans="1:73" s="194" customFormat="1" ht="20.25" customHeight="1" x14ac:dyDescent="0.25">
      <c r="A22" s="359"/>
      <c r="B22" s="362"/>
      <c r="C22" s="204" t="s">
        <v>665</v>
      </c>
      <c r="D22" s="199">
        <v>257.55323467501586</v>
      </c>
      <c r="E22" s="199">
        <v>257.55323467501586</v>
      </c>
      <c r="F22" s="198">
        <v>60194.628811853574</v>
      </c>
      <c r="G22" s="198">
        <v>59711.047341793063</v>
      </c>
      <c r="H22" s="200">
        <v>7889.1120717635149</v>
      </c>
      <c r="I22" s="200">
        <v>7814.4828552692979</v>
      </c>
      <c r="J22" s="198"/>
      <c r="K22" s="198"/>
      <c r="L22" s="198">
        <v>7.9151410355599999E-3</v>
      </c>
      <c r="M22" s="198">
        <v>7.9151410355599999E-3</v>
      </c>
      <c r="N22" s="198">
        <v>621.77619169553827</v>
      </c>
      <c r="O22" s="198">
        <v>621.77619169553827</v>
      </c>
      <c r="P22" s="199">
        <v>10.563851222886464</v>
      </c>
      <c r="Q22" s="199">
        <v>10.563851222886464</v>
      </c>
      <c r="R22" s="198">
        <v>8.6741363000000007</v>
      </c>
      <c r="S22" s="198">
        <v>8.6741363000000007</v>
      </c>
      <c r="T22" s="198">
        <v>14223.446690480483</v>
      </c>
      <c r="U22" s="198">
        <v>15216.35703919048</v>
      </c>
      <c r="V22" s="198">
        <v>10040.526685494164</v>
      </c>
      <c r="W22" s="198">
        <v>10039.659576206619</v>
      </c>
      <c r="X22" s="199">
        <v>6054.2484418322792</v>
      </c>
      <c r="Y22" s="199">
        <v>6034.8048006554627</v>
      </c>
      <c r="Z22" s="199">
        <v>7188.1276033441045</v>
      </c>
      <c r="AA22" s="199">
        <v>7186.3817687970086</v>
      </c>
      <c r="AB22" s="199">
        <v>758.62013537739006</v>
      </c>
      <c r="AC22" s="199">
        <v>750.01502440205411</v>
      </c>
      <c r="AD22" s="199">
        <v>2799.1460987108471</v>
      </c>
      <c r="AE22" s="199">
        <v>2784.0612103254189</v>
      </c>
      <c r="AF22" s="198">
        <v>6433.7118676858008</v>
      </c>
      <c r="AG22" s="198">
        <v>6984.5451639133926</v>
      </c>
      <c r="AH22" s="198"/>
      <c r="AI22" s="198"/>
      <c r="AJ22" s="198">
        <v>341.62445094296709</v>
      </c>
      <c r="AK22" s="198">
        <v>340.3330056762897</v>
      </c>
      <c r="AL22" s="198">
        <v>0.35806315852300002</v>
      </c>
      <c r="AM22" s="198">
        <v>0.35806315852300002</v>
      </c>
      <c r="AN22" s="199">
        <v>12.745076728636981</v>
      </c>
      <c r="AO22" s="199">
        <v>12.647533183824782</v>
      </c>
      <c r="AP22" s="198"/>
      <c r="AQ22" s="198"/>
      <c r="AR22" s="198">
        <v>2662.1888648186741</v>
      </c>
      <c r="AS22" s="198">
        <v>2646.9631155379934</v>
      </c>
      <c r="AT22" s="198">
        <v>11222.479964291993</v>
      </c>
      <c r="AU22" s="198">
        <v>11219.340010538835</v>
      </c>
      <c r="AV22" s="199">
        <v>1955.6369602220479</v>
      </c>
      <c r="AW22" s="199">
        <v>1933.9764327686185</v>
      </c>
      <c r="AX22" s="198">
        <v>6555.3063674109726</v>
      </c>
      <c r="AY22" s="198">
        <v>6548.6618905198711</v>
      </c>
      <c r="AZ22" s="198"/>
      <c r="BA22" s="198"/>
      <c r="BB22" s="199">
        <v>11098.842032586814</v>
      </c>
      <c r="BC22" s="199">
        <v>11018.099773300062</v>
      </c>
      <c r="BD22" s="198"/>
      <c r="BE22" s="198"/>
      <c r="BF22" s="198">
        <v>6276.5851688244593</v>
      </c>
      <c r="BG22" s="198">
        <v>6293.1325043203724</v>
      </c>
      <c r="BH22" s="198">
        <f t="shared" si="18"/>
        <v>11098.842032586814</v>
      </c>
      <c r="BI22" s="198">
        <f t="shared" si="18"/>
        <v>17294.684942124521</v>
      </c>
      <c r="BJ22" s="198"/>
      <c r="BK22" s="198"/>
      <c r="BL22" s="198"/>
      <c r="BM22" s="198"/>
      <c r="BN22" s="198">
        <f t="shared" si="19"/>
        <v>11098.842032586814</v>
      </c>
      <c r="BO22" s="198">
        <f t="shared" si="19"/>
        <v>17294.684942124521</v>
      </c>
      <c r="BP22" s="198"/>
      <c r="BQ22" s="198"/>
      <c r="BR22" s="198">
        <f t="shared" si="20"/>
        <v>40865.9550530735</v>
      </c>
      <c r="BS22" s="198">
        <f t="shared" si="20"/>
        <v>6293.1325043203724</v>
      </c>
      <c r="BT22" s="198">
        <v>6.8663976280772108</v>
      </c>
      <c r="BU22" s="198">
        <v>6.8481454098022612</v>
      </c>
    </row>
    <row r="23" spans="1:73" s="194" customFormat="1" ht="20.25" customHeight="1" x14ac:dyDescent="0.25">
      <c r="A23" s="359"/>
      <c r="B23" s="362"/>
      <c r="C23" s="204" t="s">
        <v>664</v>
      </c>
      <c r="D23" s="199">
        <v>1023.0381369160439</v>
      </c>
      <c r="E23" s="199">
        <v>1067.4420937820287</v>
      </c>
      <c r="F23" s="198">
        <v>22.842675086228304</v>
      </c>
      <c r="G23" s="198">
        <v>24.756459176636508</v>
      </c>
      <c r="H23" s="200">
        <v>124.5413147286865</v>
      </c>
      <c r="I23" s="200">
        <v>124.00731093624583</v>
      </c>
      <c r="J23" s="198">
        <v>2.8306747699999999</v>
      </c>
      <c r="K23" s="198">
        <v>2.8306747699999999</v>
      </c>
      <c r="L23" s="198">
        <v>51.208130045952629</v>
      </c>
      <c r="M23" s="198">
        <v>58.754916994461325</v>
      </c>
      <c r="N23" s="198">
        <v>41.152332752408761</v>
      </c>
      <c r="O23" s="198">
        <v>41.152332752408761</v>
      </c>
      <c r="P23" s="199">
        <v>188.53769596704961</v>
      </c>
      <c r="Q23" s="199">
        <v>188.13301447538873</v>
      </c>
      <c r="R23" s="198">
        <v>4.3102995600000007</v>
      </c>
      <c r="S23" s="198">
        <v>4.3102995600000007</v>
      </c>
      <c r="T23" s="198">
        <v>16.027935100000001</v>
      </c>
      <c r="U23" s="198">
        <v>15.458600100000002</v>
      </c>
      <c r="V23" s="198">
        <v>3012.111245159811</v>
      </c>
      <c r="W23" s="198">
        <v>3017.5788277574366</v>
      </c>
      <c r="X23" s="199">
        <v>2137.7618958162116</v>
      </c>
      <c r="Y23" s="199">
        <v>2132.5791651125091</v>
      </c>
      <c r="Z23" s="199">
        <v>255.91375755305876</v>
      </c>
      <c r="AA23" s="199">
        <v>347.2396713990936</v>
      </c>
      <c r="AB23" s="199">
        <v>13.634972272276798</v>
      </c>
      <c r="AC23" s="199">
        <v>13.695076760390197</v>
      </c>
      <c r="AD23" s="199">
        <v>1.5849685814550001</v>
      </c>
      <c r="AE23" s="199">
        <v>1.5849685814550001</v>
      </c>
      <c r="AF23" s="198">
        <v>83.970687799396956</v>
      </c>
      <c r="AG23" s="198">
        <v>105.83874660575657</v>
      </c>
      <c r="AH23" s="198">
        <v>34.379998364793195</v>
      </c>
      <c r="AI23" s="198">
        <v>61.380751883548726</v>
      </c>
      <c r="AJ23" s="198">
        <v>127.51046443555981</v>
      </c>
      <c r="AK23" s="198">
        <v>126.81793850534561</v>
      </c>
      <c r="AL23" s="198">
        <v>874.65299584454408</v>
      </c>
      <c r="AM23" s="198">
        <v>874.32060788555816</v>
      </c>
      <c r="AN23" s="199">
        <v>16.203206996378754</v>
      </c>
      <c r="AO23" s="199">
        <v>14.809494456030354</v>
      </c>
      <c r="AP23" s="198">
        <v>120.61318252512038</v>
      </c>
      <c r="AQ23" s="198">
        <v>141.5529418047237</v>
      </c>
      <c r="AR23" s="198">
        <v>4.0428509577086551</v>
      </c>
      <c r="AS23" s="198">
        <v>3.9986613618152553</v>
      </c>
      <c r="AT23" s="198">
        <v>1380.1725825747189</v>
      </c>
      <c r="AU23" s="198">
        <v>1379.2855588088999</v>
      </c>
      <c r="AV23" s="200">
        <v>310.89910682371453</v>
      </c>
      <c r="AW23" s="200">
        <v>307.41858533908038</v>
      </c>
      <c r="AX23" s="198">
        <v>792.26495543240014</v>
      </c>
      <c r="AY23" s="198">
        <v>790.54033873240007</v>
      </c>
      <c r="AZ23" s="198">
        <v>72.379086011850006</v>
      </c>
      <c r="BA23" s="198">
        <v>77.190019753559994</v>
      </c>
      <c r="BB23" s="199">
        <v>5.8261973014333002</v>
      </c>
      <c r="BC23" s="199">
        <v>5.8261973014333002</v>
      </c>
      <c r="BD23" s="198">
        <v>20.452618357221386</v>
      </c>
      <c r="BE23" s="198">
        <v>29.372406171824196</v>
      </c>
      <c r="BF23" s="198">
        <v>526.48787845438221</v>
      </c>
      <c r="BG23" s="198">
        <v>601.3437396993595</v>
      </c>
      <c r="BH23" s="198">
        <f t="shared" si="18"/>
        <v>35.198603473257492</v>
      </c>
      <c r="BI23" s="198">
        <f t="shared" si="18"/>
        <v>532.31407575581557</v>
      </c>
      <c r="BJ23" s="198">
        <v>0.38147638679837259</v>
      </c>
      <c r="BK23" s="198">
        <v>0.38147638679837259</v>
      </c>
      <c r="BL23" s="198"/>
      <c r="BM23" s="198"/>
      <c r="BN23" s="198">
        <f t="shared" si="19"/>
        <v>35.580079860055868</v>
      </c>
      <c r="BO23" s="198">
        <f t="shared" si="19"/>
        <v>532.31407575581557</v>
      </c>
      <c r="BP23" s="198"/>
      <c r="BQ23" s="198"/>
      <c r="BR23" s="198">
        <f t="shared" si="20"/>
        <v>1591.1160299660135</v>
      </c>
      <c r="BS23" s="198">
        <f t="shared" si="20"/>
        <v>601.72521608615784</v>
      </c>
      <c r="BT23" s="198"/>
      <c r="BU23" s="198"/>
    </row>
    <row r="24" spans="1:73" s="194" customFormat="1" ht="20.25" customHeight="1" x14ac:dyDescent="0.25">
      <c r="A24" s="359"/>
      <c r="B24" s="362"/>
      <c r="C24" s="204" t="s">
        <v>663</v>
      </c>
      <c r="D24" s="199">
        <v>13014.709316861432</v>
      </c>
      <c r="E24" s="199">
        <v>13216.051968071039</v>
      </c>
      <c r="F24" s="198">
        <v>623.88555535514865</v>
      </c>
      <c r="G24" s="198">
        <v>1386.8345800398592</v>
      </c>
      <c r="H24" s="200">
        <v>2043.8040262454558</v>
      </c>
      <c r="I24" s="200">
        <v>2187.3862230265404</v>
      </c>
      <c r="J24" s="198">
        <v>1073.7771885014272</v>
      </c>
      <c r="K24" s="198">
        <v>1023.7579976664272</v>
      </c>
      <c r="L24" s="198">
        <v>3381.1418455462876</v>
      </c>
      <c r="M24" s="198">
        <v>3368.1093736890125</v>
      </c>
      <c r="N24" s="198">
        <v>208.42319419289208</v>
      </c>
      <c r="O24" s="198">
        <v>208.42319419289208</v>
      </c>
      <c r="P24" s="199">
        <v>1897.5324314551988</v>
      </c>
      <c r="Q24" s="199">
        <v>1926.2484201068701</v>
      </c>
      <c r="R24" s="198">
        <v>108.73182869199997</v>
      </c>
      <c r="S24" s="198">
        <v>106.94399049199995</v>
      </c>
      <c r="T24" s="198">
        <v>23212.985611767155</v>
      </c>
      <c r="U24" s="198">
        <v>26754.940370167169</v>
      </c>
      <c r="V24" s="198">
        <v>4913.031379856342</v>
      </c>
      <c r="W24" s="198">
        <v>4892.6521215780895</v>
      </c>
      <c r="X24" s="199">
        <v>897.05033650261055</v>
      </c>
      <c r="Y24" s="199">
        <v>923.54218224916724</v>
      </c>
      <c r="Z24" s="199">
        <v>8810.526701666442</v>
      </c>
      <c r="AA24" s="199">
        <v>9045.1571133290126</v>
      </c>
      <c r="AB24" s="199">
        <v>601.26702813972679</v>
      </c>
      <c r="AC24" s="199">
        <v>615.01434238070863</v>
      </c>
      <c r="AD24" s="199">
        <v>1571.5059349474307</v>
      </c>
      <c r="AE24" s="199">
        <v>1823.6148258830169</v>
      </c>
      <c r="AF24" s="198">
        <v>4554.3670529790415</v>
      </c>
      <c r="AG24" s="198">
        <v>5093.1650920339862</v>
      </c>
      <c r="AH24" s="198">
        <v>12345.751834987406</v>
      </c>
      <c r="AI24" s="198">
        <v>12273.653118917176</v>
      </c>
      <c r="AJ24" s="198">
        <v>1747.1533566077751</v>
      </c>
      <c r="AK24" s="198">
        <v>1890.9268739485035</v>
      </c>
      <c r="AL24" s="198">
        <v>5965.7915047371571</v>
      </c>
      <c r="AM24" s="198">
        <v>6416.1817100792841</v>
      </c>
      <c r="AN24" s="199">
        <v>69.183734942252372</v>
      </c>
      <c r="AO24" s="199">
        <v>70.496879652127859</v>
      </c>
      <c r="AP24" s="198">
        <v>11185.848006434824</v>
      </c>
      <c r="AQ24" s="198">
        <v>10739.90792990714</v>
      </c>
      <c r="AR24" s="198">
        <v>47.410063895956668</v>
      </c>
      <c r="AS24" s="198">
        <v>47.002459427474136</v>
      </c>
      <c r="AT24" s="198">
        <v>2648.4435051603264</v>
      </c>
      <c r="AU24" s="198">
        <v>2646.1132774227644</v>
      </c>
      <c r="AV24" s="199">
        <v>501.23824328964122</v>
      </c>
      <c r="AW24" s="199">
        <v>511.2975963356551</v>
      </c>
      <c r="AX24" s="198">
        <v>2318.5487097981545</v>
      </c>
      <c r="AY24" s="198">
        <v>2316.8606668381549</v>
      </c>
      <c r="AZ24" s="198">
        <v>3472.4206321550373</v>
      </c>
      <c r="BA24" s="198">
        <v>3416.1193828450364</v>
      </c>
      <c r="BB24" s="199">
        <v>1222.9208413695469</v>
      </c>
      <c r="BC24" s="199">
        <v>1208.2470489998545</v>
      </c>
      <c r="BD24" s="198">
        <v>5299.5855480657528</v>
      </c>
      <c r="BE24" s="198">
        <v>5297.5833809182304</v>
      </c>
      <c r="BF24" s="198">
        <v>455.39348696512769</v>
      </c>
      <c r="BG24" s="198">
        <v>422.72022533103018</v>
      </c>
      <c r="BH24" s="198">
        <f t="shared" si="18"/>
        <v>6520.5042222877773</v>
      </c>
      <c r="BI24" s="198">
        <f t="shared" si="18"/>
        <v>1663.6405359649823</v>
      </c>
      <c r="BJ24" s="198">
        <v>12.051378910214412</v>
      </c>
      <c r="BK24" s="198">
        <v>12.051378910214412</v>
      </c>
      <c r="BL24" s="198"/>
      <c r="BM24" s="198"/>
      <c r="BN24" s="198">
        <f t="shared" si="19"/>
        <v>6532.5556011979916</v>
      </c>
      <c r="BO24" s="198">
        <f t="shared" si="19"/>
        <v>1663.6405359649823</v>
      </c>
      <c r="BP24" s="198"/>
      <c r="BQ24" s="198"/>
      <c r="BR24" s="198">
        <f t="shared" si="20"/>
        <v>3782.6745588950926</v>
      </c>
      <c r="BS24" s="198">
        <f t="shared" si="20"/>
        <v>434.77160424124457</v>
      </c>
      <c r="BT24" s="198">
        <v>50.324126836338948</v>
      </c>
      <c r="BU24" s="198">
        <v>51.029809375292061</v>
      </c>
    </row>
    <row r="25" spans="1:73" s="194" customFormat="1" ht="20.25" customHeight="1" x14ac:dyDescent="0.25">
      <c r="A25" s="359"/>
      <c r="B25" s="362"/>
      <c r="C25" s="204" t="s">
        <v>662</v>
      </c>
      <c r="D25" s="199">
        <v>330.23523250395118</v>
      </c>
      <c r="E25" s="199">
        <v>376.08509857001968</v>
      </c>
      <c r="F25" s="198">
        <v>0</v>
      </c>
      <c r="G25" s="198">
        <v>0</v>
      </c>
      <c r="H25" s="200"/>
      <c r="I25" s="200"/>
      <c r="J25" s="198"/>
      <c r="K25" s="198"/>
      <c r="L25" s="198"/>
      <c r="M25" s="198"/>
      <c r="N25" s="198">
        <v>16.458268748077234</v>
      </c>
      <c r="O25" s="198">
        <v>16.458268748077234</v>
      </c>
      <c r="P25" s="199">
        <v>549.66934465138195</v>
      </c>
      <c r="Q25" s="199">
        <v>606.01293649946683</v>
      </c>
      <c r="R25" s="198"/>
      <c r="S25" s="198"/>
      <c r="T25" s="198"/>
      <c r="U25" s="198"/>
      <c r="V25" s="198">
        <v>5.8146273399311408</v>
      </c>
      <c r="W25" s="198">
        <v>5.8146273399311408</v>
      </c>
      <c r="X25" s="199">
        <v>0.2358582294979</v>
      </c>
      <c r="Y25" s="199">
        <v>0.2358582294979</v>
      </c>
      <c r="Z25" s="199">
        <v>255.9217876562825</v>
      </c>
      <c r="AA25" s="199">
        <v>255.91872480528309</v>
      </c>
      <c r="AB25" s="199">
        <v>0.57895726537000003</v>
      </c>
      <c r="AC25" s="199">
        <v>4943.2055539834837</v>
      </c>
      <c r="AD25" s="199"/>
      <c r="AE25" s="199"/>
      <c r="AF25" s="198"/>
      <c r="AG25" s="198"/>
      <c r="AH25" s="198"/>
      <c r="AI25" s="198"/>
      <c r="AJ25" s="198"/>
      <c r="AK25" s="198"/>
      <c r="AL25" s="198">
        <v>220.80625435323907</v>
      </c>
      <c r="AM25" s="198">
        <v>247.28225688880028</v>
      </c>
      <c r="AN25" s="199"/>
      <c r="AO25" s="199"/>
      <c r="AP25" s="198"/>
      <c r="AQ25" s="198"/>
      <c r="AR25" s="198">
        <v>0</v>
      </c>
      <c r="AS25" s="198">
        <v>0</v>
      </c>
      <c r="AT25" s="198">
        <v>79.610343676349842</v>
      </c>
      <c r="AU25" s="198">
        <v>79.610343676349828</v>
      </c>
      <c r="AV25" s="200"/>
      <c r="AW25" s="200"/>
      <c r="AX25" s="198">
        <v>8.3132113000000007</v>
      </c>
      <c r="AY25" s="198">
        <v>8.3132113000000007</v>
      </c>
      <c r="AZ25" s="198">
        <v>217.83565854940002</v>
      </c>
      <c r="BA25" s="198">
        <v>214.47466754940001</v>
      </c>
      <c r="BB25" s="199">
        <v>0.319793514025</v>
      </c>
      <c r="BC25" s="199">
        <v>0.319793514025</v>
      </c>
      <c r="BD25" s="198"/>
      <c r="BE25" s="198"/>
      <c r="BF25" s="198">
        <v>1972.1275630936386</v>
      </c>
      <c r="BG25" s="198">
        <v>1969.2843885191037</v>
      </c>
      <c r="BH25" s="198">
        <f t="shared" si="18"/>
        <v>0.319793514025</v>
      </c>
      <c r="BI25" s="198">
        <f t="shared" si="18"/>
        <v>1972.4473566076636</v>
      </c>
      <c r="BJ25" s="198"/>
      <c r="BK25" s="198"/>
      <c r="BL25" s="198"/>
      <c r="BM25" s="198"/>
      <c r="BN25" s="198">
        <f t="shared" si="19"/>
        <v>0.319793514025</v>
      </c>
      <c r="BO25" s="198">
        <f t="shared" si="19"/>
        <v>1972.4473566076636</v>
      </c>
      <c r="BP25" s="198"/>
      <c r="BQ25" s="198"/>
      <c r="BR25" s="198">
        <f t="shared" si="20"/>
        <v>5917.022276308966</v>
      </c>
      <c r="BS25" s="198">
        <f t="shared" si="20"/>
        <v>1969.2843885191037</v>
      </c>
      <c r="BT25" s="198"/>
      <c r="BU25" s="198"/>
    </row>
    <row r="26" spans="1:73" s="201" customFormat="1" ht="20.25" customHeight="1" x14ac:dyDescent="0.25">
      <c r="A26" s="360"/>
      <c r="B26" s="363"/>
      <c r="C26" s="203" t="s">
        <v>661</v>
      </c>
      <c r="D26" s="195">
        <f t="shared" ref="D26:AI26" si="21">D21+D22+D23+D24+D25</f>
        <v>59550.707286471305</v>
      </c>
      <c r="E26" s="195">
        <f t="shared" si="21"/>
        <v>59546.588535729643</v>
      </c>
      <c r="F26" s="195">
        <f t="shared" si="21"/>
        <v>60974.588334974287</v>
      </c>
      <c r="G26" s="195">
        <f t="shared" si="21"/>
        <v>61269.872569971798</v>
      </c>
      <c r="H26" s="195">
        <f t="shared" si="21"/>
        <v>33967.911377365759</v>
      </c>
      <c r="I26" s="195">
        <f t="shared" si="21"/>
        <v>33848.05743959461</v>
      </c>
      <c r="J26" s="195">
        <f t="shared" si="21"/>
        <v>5663.2793211144026</v>
      </c>
      <c r="K26" s="195">
        <f t="shared" si="21"/>
        <v>5663.6245244655875</v>
      </c>
      <c r="L26" s="195">
        <f t="shared" si="21"/>
        <v>61571.497371520119</v>
      </c>
      <c r="M26" s="195">
        <f t="shared" si="21"/>
        <v>60773.316156622386</v>
      </c>
      <c r="N26" s="195">
        <f t="shared" si="21"/>
        <v>2048.1901985791592</v>
      </c>
      <c r="O26" s="195">
        <f t="shared" si="21"/>
        <v>2046.1840844857345</v>
      </c>
      <c r="P26" s="195">
        <f t="shared" si="21"/>
        <v>12678.038909153549</v>
      </c>
      <c r="Q26" s="195">
        <f t="shared" si="21"/>
        <v>12751.960811756455</v>
      </c>
      <c r="R26" s="195">
        <f t="shared" si="21"/>
        <v>767.27307188240002</v>
      </c>
      <c r="S26" s="195">
        <f t="shared" si="21"/>
        <v>767.03611370239992</v>
      </c>
      <c r="T26" s="195">
        <f t="shared" si="21"/>
        <v>40012.83222375589</v>
      </c>
      <c r="U26" s="195">
        <f t="shared" si="21"/>
        <v>43827.762802865895</v>
      </c>
      <c r="V26" s="195">
        <f t="shared" si="21"/>
        <v>33899.97593525987</v>
      </c>
      <c r="W26" s="195">
        <f t="shared" si="21"/>
        <v>33868.317212930619</v>
      </c>
      <c r="X26" s="195">
        <f t="shared" si="21"/>
        <v>10700.000370331962</v>
      </c>
      <c r="Y26" s="195">
        <f t="shared" si="21"/>
        <v>10678.596754352679</v>
      </c>
      <c r="Z26" s="195">
        <f t="shared" si="21"/>
        <v>56973.36892561784</v>
      </c>
      <c r="AA26" s="195">
        <f t="shared" si="21"/>
        <v>56894.774375025074</v>
      </c>
      <c r="AB26" s="195">
        <f t="shared" si="21"/>
        <v>16088.720704364037</v>
      </c>
      <c r="AC26" s="195">
        <f t="shared" si="21"/>
        <v>16027.020616092243</v>
      </c>
      <c r="AD26" s="195">
        <f t="shared" si="21"/>
        <v>16142.561645119804</v>
      </c>
      <c r="AE26" s="195">
        <f t="shared" si="21"/>
        <v>16278.755912677378</v>
      </c>
      <c r="AF26" s="195">
        <f t="shared" si="21"/>
        <v>18665.599082905854</v>
      </c>
      <c r="AG26" s="195">
        <f t="shared" si="21"/>
        <v>19417.27895842653</v>
      </c>
      <c r="AH26" s="195">
        <f t="shared" si="21"/>
        <v>81529.869469215933</v>
      </c>
      <c r="AI26" s="195">
        <f t="shared" si="21"/>
        <v>81345.98515473833</v>
      </c>
      <c r="AJ26" s="195">
        <f t="shared" ref="AJ26:BO26" si="22">AJ21+AJ22+AJ23+AJ24+AJ25</f>
        <v>12156.826989238096</v>
      </c>
      <c r="AK26" s="195">
        <f t="shared" si="22"/>
        <v>11885.80210851785</v>
      </c>
      <c r="AL26" s="195">
        <f t="shared" si="22"/>
        <v>50325.035779325488</v>
      </c>
      <c r="AM26" s="195">
        <f t="shared" si="22"/>
        <v>50721.026547509959</v>
      </c>
      <c r="AN26" s="195">
        <f t="shared" si="22"/>
        <v>1526.425238499249</v>
      </c>
      <c r="AO26" s="195">
        <f t="shared" si="22"/>
        <v>1523.0343074814332</v>
      </c>
      <c r="AP26" s="195">
        <f t="shared" si="22"/>
        <v>28159.355583838391</v>
      </c>
      <c r="AQ26" s="195">
        <f t="shared" si="22"/>
        <v>28183.920065949394</v>
      </c>
      <c r="AR26" s="195">
        <f t="shared" si="22"/>
        <v>2899.9853238317719</v>
      </c>
      <c r="AS26" s="195">
        <f t="shared" si="22"/>
        <v>2885.0493423770454</v>
      </c>
      <c r="AT26" s="195">
        <f t="shared" si="22"/>
        <v>20405.743164305892</v>
      </c>
      <c r="AU26" s="195">
        <f t="shared" si="22"/>
        <v>20401.956846684567</v>
      </c>
      <c r="AV26" s="195">
        <f t="shared" si="22"/>
        <v>6747.3666403315701</v>
      </c>
      <c r="AW26" s="195">
        <f t="shared" si="22"/>
        <v>6616.8980742832455</v>
      </c>
      <c r="AX26" s="195">
        <f t="shared" si="22"/>
        <v>25775.677650953996</v>
      </c>
      <c r="AY26" s="195">
        <f t="shared" si="22"/>
        <v>25763.707254152898</v>
      </c>
      <c r="AZ26" s="195">
        <f t="shared" si="22"/>
        <v>12618.510272791169</v>
      </c>
      <c r="BA26" s="195">
        <f t="shared" si="22"/>
        <v>12589.177721708009</v>
      </c>
      <c r="BB26" s="195">
        <f t="shared" si="22"/>
        <v>14651.185482959474</v>
      </c>
      <c r="BC26" s="195">
        <f t="shared" si="22"/>
        <v>14570.164527569554</v>
      </c>
      <c r="BD26" s="195">
        <f t="shared" si="22"/>
        <v>29068.712059110068</v>
      </c>
      <c r="BE26" s="195">
        <f t="shared" si="22"/>
        <v>29040.089098740089</v>
      </c>
      <c r="BF26" s="195">
        <f t="shared" si="22"/>
        <v>9414.7983574724549</v>
      </c>
      <c r="BG26" s="195">
        <f t="shared" si="22"/>
        <v>9471.1068778931512</v>
      </c>
      <c r="BH26" s="195">
        <f t="shared" si="22"/>
        <v>43691.274581699559</v>
      </c>
      <c r="BI26" s="195">
        <f t="shared" si="22"/>
        <v>23984.962885042005</v>
      </c>
      <c r="BJ26" s="195">
        <f t="shared" si="22"/>
        <v>21.519859412560322</v>
      </c>
      <c r="BK26" s="195">
        <f t="shared" si="22"/>
        <v>23.017475006826551</v>
      </c>
      <c r="BL26" s="195">
        <f t="shared" si="22"/>
        <v>8.7523107028568958</v>
      </c>
      <c r="BM26" s="195">
        <f t="shared" si="22"/>
        <v>8.5887793485139134</v>
      </c>
      <c r="BN26" s="195">
        <f t="shared" si="22"/>
        <v>43714.292056706392</v>
      </c>
      <c r="BO26" s="195">
        <f t="shared" si="22"/>
        <v>23993.715195744862</v>
      </c>
      <c r="BP26" s="195">
        <f t="shared" ref="BP26:BU26" si="23">BP21+BP22+BP23+BP24+BP25</f>
        <v>8.904951188530676</v>
      </c>
      <c r="BQ26" s="195">
        <f t="shared" si="23"/>
        <v>8.904951188530676</v>
      </c>
      <c r="BR26" s="195">
        <f t="shared" si="23"/>
        <v>57402.228748962181</v>
      </c>
      <c r="BS26" s="195">
        <f t="shared" si="23"/>
        <v>9510.1204678427566</v>
      </c>
      <c r="BT26" s="195">
        <f t="shared" si="23"/>
        <v>176.30392482269866</v>
      </c>
      <c r="BU26" s="195">
        <f t="shared" si="23"/>
        <v>176.38432101008269</v>
      </c>
    </row>
    <row r="27" spans="1:73" s="194" customFormat="1" ht="20.25" customHeight="1" x14ac:dyDescent="0.25">
      <c r="A27" s="354">
        <v>5</v>
      </c>
      <c r="B27" s="355" t="s">
        <v>660</v>
      </c>
      <c r="C27" s="197" t="s">
        <v>660</v>
      </c>
      <c r="D27" s="199">
        <v>129.90826284570315</v>
      </c>
      <c r="E27" s="199">
        <v>129.18057139711561</v>
      </c>
      <c r="F27" s="198">
        <v>5655.221434855087</v>
      </c>
      <c r="G27" s="198">
        <v>5499.4845589055531</v>
      </c>
      <c r="H27" s="200">
        <v>2684.7311331175192</v>
      </c>
      <c r="I27" s="200">
        <v>3053.554108444971</v>
      </c>
      <c r="J27" s="198">
        <v>17.414067222999996</v>
      </c>
      <c r="K27" s="198">
        <v>20.800732962999998</v>
      </c>
      <c r="L27" s="198">
        <v>0.15277983716400001</v>
      </c>
      <c r="M27" s="198">
        <v>0.15277983716400001</v>
      </c>
      <c r="N27" s="198">
        <v>0.17821543488649999</v>
      </c>
      <c r="O27" s="198">
        <v>0.17821543488649999</v>
      </c>
      <c r="P27" s="199">
        <v>17.364636443063677</v>
      </c>
      <c r="Q27" s="199">
        <v>19.807241800913676</v>
      </c>
      <c r="R27" s="198">
        <v>415.92302757300007</v>
      </c>
      <c r="S27" s="198">
        <v>382.79714821999983</v>
      </c>
      <c r="T27" s="198">
        <v>4622.2645353689368</v>
      </c>
      <c r="U27" s="198">
        <v>4883.5896099689371</v>
      </c>
      <c r="V27" s="198">
        <v>682.3239050364723</v>
      </c>
      <c r="W27" s="198">
        <v>681.67075767173321</v>
      </c>
      <c r="X27" s="199">
        <v>199.35821334446626</v>
      </c>
      <c r="Y27" s="199">
        <v>199.42892644182629</v>
      </c>
      <c r="Z27" s="199">
        <v>1.7659621359765898</v>
      </c>
      <c r="AA27" s="199">
        <v>1.7560612559303999</v>
      </c>
      <c r="AB27" s="199">
        <v>3.0711994934900001E-2</v>
      </c>
      <c r="AC27" s="199">
        <v>3.0711994934900001E-2</v>
      </c>
      <c r="AD27" s="199">
        <v>2.5821116722327</v>
      </c>
      <c r="AE27" s="199">
        <v>2.5821116722327</v>
      </c>
      <c r="AF27" s="198">
        <v>120.06725022714349</v>
      </c>
      <c r="AG27" s="198">
        <v>112.17617880943843</v>
      </c>
      <c r="AH27" s="198">
        <v>1.8945531670139999</v>
      </c>
      <c r="AI27" s="198">
        <v>1.6092497565899999</v>
      </c>
      <c r="AJ27" s="198">
        <v>19.327013703090699</v>
      </c>
      <c r="AK27" s="198">
        <v>19.327013703090699</v>
      </c>
      <c r="AL27" s="198"/>
      <c r="AM27" s="198"/>
      <c r="AN27" s="199"/>
      <c r="AO27" s="199">
        <v>0.11234000334874999</v>
      </c>
      <c r="AP27" s="198">
        <v>6059.5782141669742</v>
      </c>
      <c r="AQ27" s="198">
        <v>5597.0721353791205</v>
      </c>
      <c r="AR27" s="198">
        <v>692.48521744108427</v>
      </c>
      <c r="AS27" s="198">
        <v>628.6216625674665</v>
      </c>
      <c r="AT27" s="198">
        <v>174.71483608877435</v>
      </c>
      <c r="AU27" s="198">
        <v>172.41966990244521</v>
      </c>
      <c r="AV27" s="200"/>
      <c r="AW27" s="200"/>
      <c r="AX27" s="198">
        <v>4150.4424565797017</v>
      </c>
      <c r="AY27" s="198">
        <v>4412.1529300797029</v>
      </c>
      <c r="AZ27" s="198">
        <v>376.44631200659006</v>
      </c>
      <c r="BA27" s="198">
        <v>310.47548320961994</v>
      </c>
      <c r="BB27" s="199">
        <v>9151.4949526217733</v>
      </c>
      <c r="BC27" s="199">
        <v>8660.7652458674711</v>
      </c>
      <c r="BD27" s="198">
        <v>2.0409107041298E-3</v>
      </c>
      <c r="BE27" s="198">
        <v>3.2855199054635804</v>
      </c>
      <c r="BF27" s="198">
        <v>137.55827089129116</v>
      </c>
      <c r="BG27" s="198">
        <v>100.41024277479688</v>
      </c>
      <c r="BH27" s="198">
        <v>0</v>
      </c>
      <c r="BI27" s="198">
        <v>0</v>
      </c>
      <c r="BJ27" s="198">
        <v>6.2354805240712645</v>
      </c>
      <c r="BK27" s="198">
        <v>5.7062485347484371</v>
      </c>
      <c r="BL27" s="198"/>
      <c r="BM27" s="198"/>
      <c r="BN27" s="198"/>
      <c r="BO27" s="198"/>
      <c r="BP27" s="198"/>
      <c r="BQ27" s="198"/>
      <c r="BR27" s="198"/>
      <c r="BS27" s="198"/>
      <c r="BT27" s="198"/>
      <c r="BU27" s="198"/>
    </row>
    <row r="28" spans="1:73" s="201" customFormat="1" ht="20.25" customHeight="1" x14ac:dyDescent="0.25">
      <c r="A28" s="354"/>
      <c r="B28" s="355"/>
      <c r="C28" s="202" t="s">
        <v>659</v>
      </c>
      <c r="D28" s="195">
        <f t="shared" ref="D28:AI28" si="24">D27</f>
        <v>129.90826284570315</v>
      </c>
      <c r="E28" s="195">
        <f t="shared" si="24"/>
        <v>129.18057139711561</v>
      </c>
      <c r="F28" s="195">
        <f t="shared" si="24"/>
        <v>5655.221434855087</v>
      </c>
      <c r="G28" s="195">
        <f t="shared" si="24"/>
        <v>5499.4845589055531</v>
      </c>
      <c r="H28" s="195">
        <f t="shared" si="24"/>
        <v>2684.7311331175192</v>
      </c>
      <c r="I28" s="195">
        <f t="shared" si="24"/>
        <v>3053.554108444971</v>
      </c>
      <c r="J28" s="195">
        <f t="shared" si="24"/>
        <v>17.414067222999996</v>
      </c>
      <c r="K28" s="195">
        <f t="shared" si="24"/>
        <v>20.800732962999998</v>
      </c>
      <c r="L28" s="195">
        <f t="shared" si="24"/>
        <v>0.15277983716400001</v>
      </c>
      <c r="M28" s="195">
        <f t="shared" si="24"/>
        <v>0.15277983716400001</v>
      </c>
      <c r="N28" s="195">
        <f t="shared" si="24"/>
        <v>0.17821543488649999</v>
      </c>
      <c r="O28" s="195">
        <f t="shared" si="24"/>
        <v>0.17821543488649999</v>
      </c>
      <c r="P28" s="195">
        <f t="shared" si="24"/>
        <v>17.364636443063677</v>
      </c>
      <c r="Q28" s="195">
        <f t="shared" si="24"/>
        <v>19.807241800913676</v>
      </c>
      <c r="R28" s="195">
        <f t="shared" si="24"/>
        <v>415.92302757300007</v>
      </c>
      <c r="S28" s="195">
        <f t="shared" si="24"/>
        <v>382.79714821999983</v>
      </c>
      <c r="T28" s="195">
        <f t="shared" si="24"/>
        <v>4622.2645353689368</v>
      </c>
      <c r="U28" s="195">
        <f t="shared" si="24"/>
        <v>4883.5896099689371</v>
      </c>
      <c r="V28" s="195">
        <f t="shared" si="24"/>
        <v>682.3239050364723</v>
      </c>
      <c r="W28" s="195">
        <f t="shared" si="24"/>
        <v>681.67075767173321</v>
      </c>
      <c r="X28" s="195">
        <f t="shared" si="24"/>
        <v>199.35821334446626</v>
      </c>
      <c r="Y28" s="195">
        <f t="shared" si="24"/>
        <v>199.42892644182629</v>
      </c>
      <c r="Z28" s="195">
        <f t="shared" si="24"/>
        <v>1.7659621359765898</v>
      </c>
      <c r="AA28" s="195">
        <f t="shared" si="24"/>
        <v>1.7560612559303999</v>
      </c>
      <c r="AB28" s="195">
        <f t="shared" si="24"/>
        <v>3.0711994934900001E-2</v>
      </c>
      <c r="AC28" s="195">
        <f t="shared" si="24"/>
        <v>3.0711994934900001E-2</v>
      </c>
      <c r="AD28" s="195">
        <f t="shared" si="24"/>
        <v>2.5821116722327</v>
      </c>
      <c r="AE28" s="195">
        <f t="shared" si="24"/>
        <v>2.5821116722327</v>
      </c>
      <c r="AF28" s="195">
        <f t="shared" si="24"/>
        <v>120.06725022714349</v>
      </c>
      <c r="AG28" s="195">
        <f t="shared" si="24"/>
        <v>112.17617880943843</v>
      </c>
      <c r="AH28" s="195">
        <f t="shared" si="24"/>
        <v>1.8945531670139999</v>
      </c>
      <c r="AI28" s="195">
        <f t="shared" si="24"/>
        <v>1.6092497565899999</v>
      </c>
      <c r="AJ28" s="195">
        <f t="shared" ref="AJ28:BO28" si="25">AJ27</f>
        <v>19.327013703090699</v>
      </c>
      <c r="AK28" s="195">
        <f t="shared" si="25"/>
        <v>19.327013703090699</v>
      </c>
      <c r="AL28" s="195">
        <f t="shared" si="25"/>
        <v>0</v>
      </c>
      <c r="AM28" s="195">
        <f t="shared" si="25"/>
        <v>0</v>
      </c>
      <c r="AN28" s="195">
        <f t="shared" si="25"/>
        <v>0</v>
      </c>
      <c r="AO28" s="195">
        <f t="shared" si="25"/>
        <v>0.11234000334874999</v>
      </c>
      <c r="AP28" s="195">
        <f t="shared" si="25"/>
        <v>6059.5782141669742</v>
      </c>
      <c r="AQ28" s="195">
        <f t="shared" si="25"/>
        <v>5597.0721353791205</v>
      </c>
      <c r="AR28" s="195">
        <f t="shared" si="25"/>
        <v>692.48521744108427</v>
      </c>
      <c r="AS28" s="195">
        <f t="shared" si="25"/>
        <v>628.6216625674665</v>
      </c>
      <c r="AT28" s="195">
        <f t="shared" si="25"/>
        <v>174.71483608877435</v>
      </c>
      <c r="AU28" s="195">
        <f t="shared" si="25"/>
        <v>172.41966990244521</v>
      </c>
      <c r="AV28" s="195">
        <f t="shared" si="25"/>
        <v>0</v>
      </c>
      <c r="AW28" s="195">
        <f t="shared" si="25"/>
        <v>0</v>
      </c>
      <c r="AX28" s="195">
        <f t="shared" si="25"/>
        <v>4150.4424565797017</v>
      </c>
      <c r="AY28" s="195">
        <f t="shared" si="25"/>
        <v>4412.1529300797029</v>
      </c>
      <c r="AZ28" s="195">
        <f t="shared" si="25"/>
        <v>376.44631200659006</v>
      </c>
      <c r="BA28" s="195">
        <f t="shared" si="25"/>
        <v>310.47548320961994</v>
      </c>
      <c r="BB28" s="195">
        <f t="shared" si="25"/>
        <v>9151.4949526217733</v>
      </c>
      <c r="BC28" s="195">
        <f t="shared" si="25"/>
        <v>8660.7652458674711</v>
      </c>
      <c r="BD28" s="195">
        <f t="shared" si="25"/>
        <v>2.0409107041298E-3</v>
      </c>
      <c r="BE28" s="195">
        <f t="shared" si="25"/>
        <v>3.2855199054635804</v>
      </c>
      <c r="BF28" s="195">
        <f t="shared" si="25"/>
        <v>137.55827089129116</v>
      </c>
      <c r="BG28" s="195">
        <f t="shared" si="25"/>
        <v>100.41024277479688</v>
      </c>
      <c r="BH28" s="195">
        <f t="shared" si="25"/>
        <v>0</v>
      </c>
      <c r="BI28" s="195">
        <f t="shared" si="25"/>
        <v>0</v>
      </c>
      <c r="BJ28" s="195">
        <f t="shared" si="25"/>
        <v>6.2354805240712645</v>
      </c>
      <c r="BK28" s="195">
        <f t="shared" si="25"/>
        <v>5.7062485347484371</v>
      </c>
      <c r="BL28" s="195">
        <f t="shared" si="25"/>
        <v>0</v>
      </c>
      <c r="BM28" s="195">
        <f t="shared" si="25"/>
        <v>0</v>
      </c>
      <c r="BN28" s="195">
        <f t="shared" si="25"/>
        <v>0</v>
      </c>
      <c r="BO28" s="195">
        <f t="shared" si="25"/>
        <v>0</v>
      </c>
      <c r="BP28" s="195">
        <f t="shared" ref="BP28:BU28" si="26">BP27</f>
        <v>0</v>
      </c>
      <c r="BQ28" s="195">
        <f t="shared" si="26"/>
        <v>0</v>
      </c>
      <c r="BR28" s="195">
        <f t="shared" si="26"/>
        <v>0</v>
      </c>
      <c r="BS28" s="195">
        <f t="shared" si="26"/>
        <v>0</v>
      </c>
      <c r="BT28" s="195">
        <f t="shared" si="26"/>
        <v>0</v>
      </c>
      <c r="BU28" s="195">
        <f t="shared" si="26"/>
        <v>0</v>
      </c>
    </row>
    <row r="29" spans="1:73" s="194" customFormat="1" ht="20.25" customHeight="1" x14ac:dyDescent="0.25">
      <c r="A29" s="354">
        <v>6</v>
      </c>
      <c r="B29" s="355" t="s">
        <v>657</v>
      </c>
      <c r="C29" s="197" t="s">
        <v>657</v>
      </c>
      <c r="D29" s="199"/>
      <c r="E29" s="199"/>
      <c r="F29" s="198">
        <v>8954.2708929605578</v>
      </c>
      <c r="G29" s="198">
        <v>8776.3317172935695</v>
      </c>
      <c r="H29" s="200"/>
      <c r="I29" s="200"/>
      <c r="J29" s="198"/>
      <c r="K29" s="198"/>
      <c r="L29" s="198"/>
      <c r="M29" s="198"/>
      <c r="N29" s="198"/>
      <c r="O29" s="198"/>
      <c r="P29" s="199"/>
      <c r="Q29" s="199"/>
      <c r="R29" s="198"/>
      <c r="S29" s="198"/>
      <c r="T29" s="198">
        <v>56873.199794732413</v>
      </c>
      <c r="U29" s="198">
        <v>42027.26258338528</v>
      </c>
      <c r="V29" s="198"/>
      <c r="W29" s="198"/>
      <c r="X29" s="199"/>
      <c r="Y29" s="199"/>
      <c r="Z29" s="199"/>
      <c r="AA29" s="199"/>
      <c r="AB29" s="199"/>
      <c r="AC29" s="199"/>
      <c r="AD29" s="199"/>
      <c r="AE29" s="199"/>
      <c r="AF29" s="198"/>
      <c r="AG29" s="198"/>
      <c r="AH29" s="198"/>
      <c r="AI29" s="198"/>
      <c r="AJ29" s="198"/>
      <c r="AK29" s="198"/>
      <c r="AL29" s="198"/>
      <c r="AM29" s="198"/>
      <c r="AN29" s="199"/>
      <c r="AO29" s="199"/>
      <c r="AP29" s="198"/>
      <c r="AQ29" s="198"/>
      <c r="AR29" s="198">
        <v>1809.888762141946</v>
      </c>
      <c r="AS29" s="198">
        <v>2063.5470161393191</v>
      </c>
      <c r="AT29" s="198"/>
      <c r="AU29" s="198"/>
      <c r="AV29" s="200"/>
      <c r="AW29" s="200"/>
      <c r="AX29" s="198">
        <v>7080.7434352304581</v>
      </c>
      <c r="AY29" s="198">
        <v>3884.6367588537005</v>
      </c>
      <c r="AZ29" s="198"/>
      <c r="BA29" s="198"/>
      <c r="BB29" s="199">
        <v>10784.735697135833</v>
      </c>
      <c r="BC29" s="199">
        <v>8261.7161877703675</v>
      </c>
      <c r="BD29" s="198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</row>
    <row r="30" spans="1:73" s="201" customFormat="1" ht="20.25" customHeight="1" x14ac:dyDescent="0.25">
      <c r="A30" s="354"/>
      <c r="B30" s="355"/>
      <c r="C30" s="202" t="s">
        <v>656</v>
      </c>
      <c r="D30" s="195">
        <f t="shared" ref="D30:AI30" si="27">D29</f>
        <v>0</v>
      </c>
      <c r="E30" s="195">
        <f t="shared" si="27"/>
        <v>0</v>
      </c>
      <c r="F30" s="195">
        <f t="shared" si="27"/>
        <v>8954.2708929605578</v>
      </c>
      <c r="G30" s="195">
        <f t="shared" si="27"/>
        <v>8776.3317172935695</v>
      </c>
      <c r="H30" s="195">
        <f t="shared" si="27"/>
        <v>0</v>
      </c>
      <c r="I30" s="195">
        <f t="shared" si="27"/>
        <v>0</v>
      </c>
      <c r="J30" s="195">
        <f t="shared" si="27"/>
        <v>0</v>
      </c>
      <c r="K30" s="195">
        <f t="shared" si="27"/>
        <v>0</v>
      </c>
      <c r="L30" s="195">
        <f t="shared" si="27"/>
        <v>0</v>
      </c>
      <c r="M30" s="195">
        <f t="shared" si="27"/>
        <v>0</v>
      </c>
      <c r="N30" s="195">
        <f t="shared" si="27"/>
        <v>0</v>
      </c>
      <c r="O30" s="195">
        <f t="shared" si="27"/>
        <v>0</v>
      </c>
      <c r="P30" s="195">
        <f t="shared" si="27"/>
        <v>0</v>
      </c>
      <c r="Q30" s="195">
        <f t="shared" si="27"/>
        <v>0</v>
      </c>
      <c r="R30" s="195">
        <f t="shared" si="27"/>
        <v>0</v>
      </c>
      <c r="S30" s="195">
        <f t="shared" si="27"/>
        <v>0</v>
      </c>
      <c r="T30" s="195">
        <f t="shared" si="27"/>
        <v>56873.199794732413</v>
      </c>
      <c r="U30" s="195">
        <f t="shared" si="27"/>
        <v>42027.26258338528</v>
      </c>
      <c r="V30" s="195">
        <f t="shared" si="27"/>
        <v>0</v>
      </c>
      <c r="W30" s="195">
        <f t="shared" si="27"/>
        <v>0</v>
      </c>
      <c r="X30" s="195">
        <f t="shared" si="27"/>
        <v>0</v>
      </c>
      <c r="Y30" s="195">
        <f t="shared" si="27"/>
        <v>0</v>
      </c>
      <c r="Z30" s="195">
        <f t="shared" si="27"/>
        <v>0</v>
      </c>
      <c r="AA30" s="195">
        <f t="shared" si="27"/>
        <v>0</v>
      </c>
      <c r="AB30" s="195">
        <f t="shared" si="27"/>
        <v>0</v>
      </c>
      <c r="AC30" s="195">
        <f t="shared" si="27"/>
        <v>0</v>
      </c>
      <c r="AD30" s="195">
        <f t="shared" si="27"/>
        <v>0</v>
      </c>
      <c r="AE30" s="195">
        <f t="shared" si="27"/>
        <v>0</v>
      </c>
      <c r="AF30" s="195">
        <f t="shared" si="27"/>
        <v>0</v>
      </c>
      <c r="AG30" s="195">
        <f t="shared" si="27"/>
        <v>0</v>
      </c>
      <c r="AH30" s="195">
        <f t="shared" si="27"/>
        <v>0</v>
      </c>
      <c r="AI30" s="195">
        <f t="shared" si="27"/>
        <v>0</v>
      </c>
      <c r="AJ30" s="195">
        <f t="shared" ref="AJ30:BO30" si="28">AJ29</f>
        <v>0</v>
      </c>
      <c r="AK30" s="195">
        <f t="shared" si="28"/>
        <v>0</v>
      </c>
      <c r="AL30" s="195">
        <f t="shared" si="28"/>
        <v>0</v>
      </c>
      <c r="AM30" s="195">
        <f t="shared" si="28"/>
        <v>0</v>
      </c>
      <c r="AN30" s="195">
        <f t="shared" si="28"/>
        <v>0</v>
      </c>
      <c r="AO30" s="195">
        <f t="shared" si="28"/>
        <v>0</v>
      </c>
      <c r="AP30" s="195">
        <f t="shared" si="28"/>
        <v>0</v>
      </c>
      <c r="AQ30" s="195">
        <f t="shared" si="28"/>
        <v>0</v>
      </c>
      <c r="AR30" s="195">
        <f t="shared" si="28"/>
        <v>1809.888762141946</v>
      </c>
      <c r="AS30" s="195">
        <f t="shared" si="28"/>
        <v>2063.5470161393191</v>
      </c>
      <c r="AT30" s="195">
        <f t="shared" si="28"/>
        <v>0</v>
      </c>
      <c r="AU30" s="195">
        <f t="shared" si="28"/>
        <v>0</v>
      </c>
      <c r="AV30" s="195">
        <f t="shared" si="28"/>
        <v>0</v>
      </c>
      <c r="AW30" s="195">
        <f t="shared" si="28"/>
        <v>0</v>
      </c>
      <c r="AX30" s="195">
        <f t="shared" si="28"/>
        <v>7080.7434352304581</v>
      </c>
      <c r="AY30" s="195">
        <f t="shared" si="28"/>
        <v>3884.6367588537005</v>
      </c>
      <c r="AZ30" s="195">
        <f t="shared" si="28"/>
        <v>0</v>
      </c>
      <c r="BA30" s="195">
        <f t="shared" si="28"/>
        <v>0</v>
      </c>
      <c r="BB30" s="195">
        <f t="shared" si="28"/>
        <v>10784.735697135833</v>
      </c>
      <c r="BC30" s="195">
        <f t="shared" si="28"/>
        <v>8261.7161877703675</v>
      </c>
      <c r="BD30" s="195">
        <f t="shared" si="28"/>
        <v>0</v>
      </c>
      <c r="BE30" s="195">
        <f t="shared" si="28"/>
        <v>0</v>
      </c>
      <c r="BF30" s="195">
        <f t="shared" si="28"/>
        <v>0</v>
      </c>
      <c r="BG30" s="195">
        <f t="shared" si="28"/>
        <v>0</v>
      </c>
      <c r="BH30" s="195">
        <f t="shared" si="28"/>
        <v>0</v>
      </c>
      <c r="BI30" s="195">
        <f t="shared" si="28"/>
        <v>0</v>
      </c>
      <c r="BJ30" s="195">
        <f t="shared" si="28"/>
        <v>0</v>
      </c>
      <c r="BK30" s="195">
        <f t="shared" si="28"/>
        <v>0</v>
      </c>
      <c r="BL30" s="195">
        <f t="shared" si="28"/>
        <v>0</v>
      </c>
      <c r="BM30" s="195">
        <f t="shared" si="28"/>
        <v>0</v>
      </c>
      <c r="BN30" s="195">
        <f t="shared" si="28"/>
        <v>0</v>
      </c>
      <c r="BO30" s="195">
        <f t="shared" si="28"/>
        <v>0</v>
      </c>
      <c r="BP30" s="195">
        <f t="shared" ref="BP30:BU30" si="29">BP29</f>
        <v>0</v>
      </c>
      <c r="BQ30" s="195">
        <f t="shared" si="29"/>
        <v>0</v>
      </c>
      <c r="BR30" s="195">
        <f t="shared" si="29"/>
        <v>0</v>
      </c>
      <c r="BS30" s="195">
        <f t="shared" si="29"/>
        <v>0</v>
      </c>
      <c r="BT30" s="195">
        <f t="shared" si="29"/>
        <v>0</v>
      </c>
      <c r="BU30" s="195">
        <f t="shared" si="29"/>
        <v>0</v>
      </c>
    </row>
    <row r="31" spans="1:73" s="194" customFormat="1" ht="20.25" customHeight="1" x14ac:dyDescent="0.25">
      <c r="A31" s="356">
        <v>7</v>
      </c>
      <c r="B31" s="357" t="s">
        <v>691</v>
      </c>
      <c r="C31" s="197" t="s">
        <v>654</v>
      </c>
      <c r="D31" s="199">
        <v>238.10333751466797</v>
      </c>
      <c r="E31" s="199">
        <v>470.23083252780089</v>
      </c>
      <c r="F31" s="198">
        <v>5.4591554600649994</v>
      </c>
      <c r="G31" s="198">
        <v>5.420379774050299</v>
      </c>
      <c r="H31" s="200">
        <v>1807.1818181939793</v>
      </c>
      <c r="I31" s="200">
        <v>1496.6451212271595</v>
      </c>
      <c r="J31" s="198"/>
      <c r="K31" s="198"/>
      <c r="L31" s="198">
        <v>4.6361976772599997E-2</v>
      </c>
      <c r="M31" s="198">
        <v>0.49891164568830004</v>
      </c>
      <c r="N31" s="198">
        <v>55.05213108168649</v>
      </c>
      <c r="O31" s="198">
        <v>54.440457495719492</v>
      </c>
      <c r="P31" s="199">
        <v>8937.2160910113525</v>
      </c>
      <c r="Q31" s="199">
        <v>8851.587570844782</v>
      </c>
      <c r="R31" s="198">
        <v>25.431223430000003</v>
      </c>
      <c r="S31" s="198">
        <v>29.200493760000008</v>
      </c>
      <c r="T31" s="198">
        <v>669.0262183487672</v>
      </c>
      <c r="U31" s="198">
        <v>670.28124984876717</v>
      </c>
      <c r="V31" s="198">
        <v>23.852385015351704</v>
      </c>
      <c r="W31" s="198">
        <v>23.852385015351704</v>
      </c>
      <c r="X31" s="199">
        <v>86.412725412585118</v>
      </c>
      <c r="Y31" s="199">
        <v>86.451288374427122</v>
      </c>
      <c r="Z31" s="199">
        <v>914.65094708301649</v>
      </c>
      <c r="AA31" s="199">
        <v>910.99459116100127</v>
      </c>
      <c r="AB31" s="199"/>
      <c r="AC31" s="199"/>
      <c r="AD31" s="199"/>
      <c r="AE31" s="199"/>
      <c r="AF31" s="198"/>
      <c r="AG31" s="198">
        <v>3.87794638878E-2</v>
      </c>
      <c r="AH31" s="198"/>
      <c r="AI31" s="198"/>
      <c r="AJ31" s="198"/>
      <c r="AK31" s="198"/>
      <c r="AL31" s="198">
        <v>1178.6572358201615</v>
      </c>
      <c r="AM31" s="198">
        <v>1130.3231658954583</v>
      </c>
      <c r="AN31" s="199">
        <v>125.55245844607998</v>
      </c>
      <c r="AO31" s="199">
        <v>114.63118714473403</v>
      </c>
      <c r="AP31" s="198">
        <v>203.15207606038803</v>
      </c>
      <c r="AQ31" s="198">
        <v>245.3297092026736</v>
      </c>
      <c r="AR31" s="198"/>
      <c r="AS31" s="198"/>
      <c r="AT31" s="198">
        <v>43.821818378562007</v>
      </c>
      <c r="AU31" s="198">
        <v>49.932047838672403</v>
      </c>
      <c r="AV31" s="200">
        <v>7.1777073508144014</v>
      </c>
      <c r="AW31" s="200">
        <v>5.5213010629649002</v>
      </c>
      <c r="AX31" s="198">
        <v>5.1619299999999993E-2</v>
      </c>
      <c r="AY31" s="198">
        <v>5.1619299999999993E-2</v>
      </c>
      <c r="AZ31" s="198"/>
      <c r="BA31" s="198"/>
      <c r="BB31" s="199">
        <v>7.727290510785501</v>
      </c>
      <c r="BC31" s="199">
        <v>3.5143432045412002</v>
      </c>
      <c r="BD31" s="198">
        <v>13.161485204762089</v>
      </c>
      <c r="BE31" s="198">
        <v>13.161485204762089</v>
      </c>
      <c r="BF31" s="198">
        <v>338.13992724081379</v>
      </c>
      <c r="BG31" s="198">
        <v>337.11450618911067</v>
      </c>
      <c r="BH31" s="198">
        <f t="shared" ref="BH31:BI34" si="30">BB31+BE31</f>
        <v>20.888775715547588</v>
      </c>
      <c r="BI31" s="198">
        <f t="shared" si="30"/>
        <v>341.654270445355</v>
      </c>
      <c r="BJ31" s="198">
        <v>4.1035865185135467</v>
      </c>
      <c r="BK31" s="198">
        <v>4.1033976867479103</v>
      </c>
      <c r="BL31" s="198">
        <v>1.8596536677931642E-2</v>
      </c>
      <c r="BM31" s="198">
        <v>1.8596536677931642E-2</v>
      </c>
      <c r="BN31" s="198">
        <f t="shared" ref="BN31:BO34" si="31">BH31+BK31</f>
        <v>24.992173402295499</v>
      </c>
      <c r="BO31" s="198">
        <f t="shared" si="31"/>
        <v>341.67286698203293</v>
      </c>
      <c r="BP31" s="198"/>
      <c r="BQ31" s="198"/>
      <c r="BR31" s="198">
        <f t="shared" ref="BR31:BS34" si="32">BF31+BI31+BL31+BO31</f>
        <v>1021.4856612048796</v>
      </c>
      <c r="BS31" s="198">
        <f t="shared" si="32"/>
        <v>341.23668924430217</v>
      </c>
      <c r="BT31" s="198"/>
      <c r="BU31" s="198"/>
    </row>
    <row r="32" spans="1:73" s="194" customFormat="1" ht="20.25" customHeight="1" x14ac:dyDescent="0.25">
      <c r="A32" s="356"/>
      <c r="B32" s="357"/>
      <c r="C32" s="197" t="s">
        <v>653</v>
      </c>
      <c r="D32" s="199">
        <v>1116.5094542585732</v>
      </c>
      <c r="E32" s="199">
        <v>1067.5009174737099</v>
      </c>
      <c r="F32" s="198">
        <v>0</v>
      </c>
      <c r="G32" s="198">
        <v>0</v>
      </c>
      <c r="H32" s="200">
        <v>0</v>
      </c>
      <c r="I32" s="200">
        <v>0</v>
      </c>
      <c r="J32" s="198">
        <v>2022.4352535754699</v>
      </c>
      <c r="K32" s="198">
        <v>1840.4788215868709</v>
      </c>
      <c r="L32" s="198"/>
      <c r="M32" s="198"/>
      <c r="N32" s="198">
        <v>20.182702968003454</v>
      </c>
      <c r="O32" s="198">
        <v>20.182702968003454</v>
      </c>
      <c r="P32" s="199">
        <v>981.56603594194189</v>
      </c>
      <c r="Q32" s="199">
        <v>981.08447557514319</v>
      </c>
      <c r="R32" s="198"/>
      <c r="S32" s="198"/>
      <c r="T32" s="198"/>
      <c r="U32" s="198"/>
      <c r="V32" s="198">
        <v>23.343810551601607</v>
      </c>
      <c r="W32" s="198">
        <v>22.815263993435206</v>
      </c>
      <c r="X32" s="199">
        <v>257.54610892924165</v>
      </c>
      <c r="Y32" s="199">
        <v>267.58466377623756</v>
      </c>
      <c r="Z32" s="199">
        <v>2.4198181573266999</v>
      </c>
      <c r="AA32" s="199">
        <v>2.2830033739991</v>
      </c>
      <c r="AB32" s="199">
        <v>62.363558323352144</v>
      </c>
      <c r="AC32" s="199">
        <v>55.398631243380045</v>
      </c>
      <c r="AD32" s="199">
        <v>287.31980495501057</v>
      </c>
      <c r="AE32" s="199">
        <v>287.31980495501057</v>
      </c>
      <c r="AF32" s="198"/>
      <c r="AG32" s="198"/>
      <c r="AH32" s="198"/>
      <c r="AI32" s="198"/>
      <c r="AJ32" s="198"/>
      <c r="AK32" s="198"/>
      <c r="AL32" s="198">
        <v>468.88904224933663</v>
      </c>
      <c r="AM32" s="198">
        <v>464.70763960563426</v>
      </c>
      <c r="AN32" s="199"/>
      <c r="AO32" s="199"/>
      <c r="AP32" s="198"/>
      <c r="AQ32" s="198"/>
      <c r="AR32" s="198"/>
      <c r="AS32" s="198"/>
      <c r="AT32" s="198">
        <v>874.20530484569304</v>
      </c>
      <c r="AU32" s="198">
        <v>868.94027088003668</v>
      </c>
      <c r="AV32" s="200"/>
      <c r="AW32" s="200"/>
      <c r="AX32" s="198"/>
      <c r="AY32" s="198"/>
      <c r="AZ32" s="198">
        <v>2754.3311198276456</v>
      </c>
      <c r="BA32" s="198">
        <v>2307.4834069840981</v>
      </c>
      <c r="BB32" s="199"/>
      <c r="BC32" s="199"/>
      <c r="BD32" s="198"/>
      <c r="BE32" s="198"/>
      <c r="BF32" s="198">
        <v>156.05708635469884</v>
      </c>
      <c r="BG32" s="198">
        <v>139.21705785131195</v>
      </c>
      <c r="BH32" s="198">
        <f t="shared" si="30"/>
        <v>0</v>
      </c>
      <c r="BI32" s="198">
        <f t="shared" si="30"/>
        <v>156.05708635469884</v>
      </c>
      <c r="BJ32" s="198"/>
      <c r="BK32" s="198"/>
      <c r="BL32" s="198"/>
      <c r="BM32" s="198"/>
      <c r="BN32" s="198">
        <f t="shared" si="31"/>
        <v>0</v>
      </c>
      <c r="BO32" s="198">
        <f t="shared" si="31"/>
        <v>156.05708635469884</v>
      </c>
      <c r="BP32" s="198"/>
      <c r="BQ32" s="198"/>
      <c r="BR32" s="198">
        <f t="shared" si="32"/>
        <v>468.17125906409649</v>
      </c>
      <c r="BS32" s="198">
        <f t="shared" si="32"/>
        <v>139.21705785131195</v>
      </c>
      <c r="BT32" s="198"/>
      <c r="BU32" s="198"/>
    </row>
    <row r="33" spans="1:73" s="194" customFormat="1" ht="20.25" customHeight="1" x14ac:dyDescent="0.25">
      <c r="A33" s="356"/>
      <c r="B33" s="357"/>
      <c r="C33" s="197" t="s">
        <v>652</v>
      </c>
      <c r="D33" s="199">
        <v>5690.4816003049827</v>
      </c>
      <c r="E33" s="199">
        <v>5920.4584728772024</v>
      </c>
      <c r="F33" s="198">
        <v>1532.4636920424355</v>
      </c>
      <c r="G33" s="198">
        <v>1572.7311951021684</v>
      </c>
      <c r="H33" s="200">
        <v>6965.7145882679897</v>
      </c>
      <c r="I33" s="200">
        <v>6750.8388733134889</v>
      </c>
      <c r="J33" s="198">
        <v>4555.7851503264683</v>
      </c>
      <c r="K33" s="198">
        <v>4324.5463537916112</v>
      </c>
      <c r="L33" s="198">
        <v>1773.8124494145661</v>
      </c>
      <c r="M33" s="198">
        <v>1786.3829059978245</v>
      </c>
      <c r="N33" s="198">
        <v>68.910997470333271</v>
      </c>
      <c r="O33" s="198">
        <v>69.015549057997262</v>
      </c>
      <c r="P33" s="199">
        <v>3047.9571792914976</v>
      </c>
      <c r="Q33" s="199">
        <v>3060.5623806323388</v>
      </c>
      <c r="R33" s="198">
        <v>238.46462144444001</v>
      </c>
      <c r="S33" s="198">
        <v>251.62880467451001</v>
      </c>
      <c r="T33" s="198">
        <v>2097.3682214161045</v>
      </c>
      <c r="U33" s="198">
        <v>2072.3659229151044</v>
      </c>
      <c r="V33" s="198">
        <v>1964.6920464819359</v>
      </c>
      <c r="W33" s="198">
        <v>1967.702968648445</v>
      </c>
      <c r="X33" s="199">
        <v>556.07316777815549</v>
      </c>
      <c r="Y33" s="199">
        <v>555.11682311315985</v>
      </c>
      <c r="Z33" s="199">
        <v>3883.7622722626397</v>
      </c>
      <c r="AA33" s="199">
        <v>3896.2159835964494</v>
      </c>
      <c r="AB33" s="199">
        <v>273.25024249203835</v>
      </c>
      <c r="AC33" s="199">
        <v>273.41682840307146</v>
      </c>
      <c r="AD33" s="199">
        <v>138.69128351217029</v>
      </c>
      <c r="AE33" s="199">
        <v>145.18118108519607</v>
      </c>
      <c r="AF33" s="198">
        <v>134.83420579981507</v>
      </c>
      <c r="AG33" s="198">
        <v>136.07321420545708</v>
      </c>
      <c r="AH33" s="198">
        <v>3237.3289972315897</v>
      </c>
      <c r="AI33" s="198">
        <v>3237.625785640048</v>
      </c>
      <c r="AJ33" s="198">
        <v>180.68439026654445</v>
      </c>
      <c r="AK33" s="198">
        <v>181.09568913991808</v>
      </c>
      <c r="AL33" s="198">
        <v>3031.5385523978616</v>
      </c>
      <c r="AM33" s="198">
        <v>3028.7987295578432</v>
      </c>
      <c r="AN33" s="199">
        <v>717.03792388045781</v>
      </c>
      <c r="AO33" s="199">
        <v>731.85616024840556</v>
      </c>
      <c r="AP33" s="198">
        <v>3331.4429850223696</v>
      </c>
      <c r="AQ33" s="198">
        <v>3343.5665598101386</v>
      </c>
      <c r="AR33" s="198">
        <v>41.199005941752084</v>
      </c>
      <c r="AS33" s="198">
        <v>41.207677567846176</v>
      </c>
      <c r="AT33" s="198">
        <v>1751.7263228482184</v>
      </c>
      <c r="AU33" s="198">
        <v>1702.8833034555896</v>
      </c>
      <c r="AV33" s="199">
        <v>51.551904357590729</v>
      </c>
      <c r="AW33" s="199">
        <v>50.631860791837937</v>
      </c>
      <c r="AX33" s="198">
        <v>1064.3078544469633</v>
      </c>
      <c r="AY33" s="198">
        <v>1092.5481571230237</v>
      </c>
      <c r="AZ33" s="198"/>
      <c r="BA33" s="198"/>
      <c r="BB33" s="199">
        <v>1004.8666632405086</v>
      </c>
      <c r="BC33" s="199">
        <v>1013.9239353052499</v>
      </c>
      <c r="BD33" s="198">
        <v>1310.684795072556</v>
      </c>
      <c r="BE33" s="198">
        <v>1312.8960129043212</v>
      </c>
      <c r="BF33" s="198">
        <v>3320.1556955645933</v>
      </c>
      <c r="BG33" s="198">
        <v>3240.2899560777878</v>
      </c>
      <c r="BH33" s="198">
        <f t="shared" si="30"/>
        <v>2317.76267614483</v>
      </c>
      <c r="BI33" s="198">
        <f t="shared" si="30"/>
        <v>4334.0796308698427</v>
      </c>
      <c r="BJ33" s="198">
        <v>24.705927928954985</v>
      </c>
      <c r="BK33" s="198">
        <v>27.147635313616775</v>
      </c>
      <c r="BL33" s="198">
        <v>0.74807427657789138</v>
      </c>
      <c r="BM33" s="198">
        <v>0.74807427657789138</v>
      </c>
      <c r="BN33" s="198">
        <f t="shared" si="31"/>
        <v>2344.9103114584468</v>
      </c>
      <c r="BO33" s="198">
        <f t="shared" si="31"/>
        <v>4334.8277051464211</v>
      </c>
      <c r="BP33" s="198"/>
      <c r="BQ33" s="198"/>
      <c r="BR33" s="198">
        <f t="shared" si="32"/>
        <v>11989.811105857436</v>
      </c>
      <c r="BS33" s="198">
        <f t="shared" si="32"/>
        <v>3265.7439582833208</v>
      </c>
      <c r="BT33" s="198">
        <v>8.051433596423669</v>
      </c>
      <c r="BU33" s="198">
        <v>8.0520869758068674</v>
      </c>
    </row>
    <row r="34" spans="1:73" s="194" customFormat="1" ht="20.25" customHeight="1" x14ac:dyDescent="0.25">
      <c r="A34" s="356"/>
      <c r="B34" s="357"/>
      <c r="C34" s="197" t="s">
        <v>499</v>
      </c>
      <c r="D34" s="199">
        <v>11536.996006836134</v>
      </c>
      <c r="E34" s="199">
        <v>11464.060189097298</v>
      </c>
      <c r="F34" s="198">
        <v>36.264515803853399</v>
      </c>
      <c r="G34" s="198">
        <v>37.113459834048399</v>
      </c>
      <c r="H34" s="200">
        <v>69.78289098953195</v>
      </c>
      <c r="I34" s="200">
        <v>73.67207686798038</v>
      </c>
      <c r="J34" s="198">
        <v>175.09822438080002</v>
      </c>
      <c r="K34" s="198">
        <v>171.65367671479996</v>
      </c>
      <c r="L34" s="198">
        <v>1422.6384847115382</v>
      </c>
      <c r="M34" s="198">
        <v>1559.5400012990287</v>
      </c>
      <c r="N34" s="198">
        <v>30.428756612085781</v>
      </c>
      <c r="O34" s="198">
        <v>30.176611096860782</v>
      </c>
      <c r="P34" s="199">
        <v>4815.0079630042364</v>
      </c>
      <c r="Q34" s="199">
        <v>4901.0656978713641</v>
      </c>
      <c r="R34" s="198">
        <v>53.017621794</v>
      </c>
      <c r="S34" s="198">
        <v>60.718527113</v>
      </c>
      <c r="T34" s="198">
        <v>1211.036765139</v>
      </c>
      <c r="U34" s="198">
        <v>1237.6742581748199</v>
      </c>
      <c r="V34" s="198">
        <v>5215.3772918512295</v>
      </c>
      <c r="W34" s="198">
        <v>5216.2728360691135</v>
      </c>
      <c r="X34" s="199">
        <v>623.22293886920318</v>
      </c>
      <c r="Y34" s="199">
        <v>627.90181651011244</v>
      </c>
      <c r="Z34" s="199">
        <v>5229.6210221072533</v>
      </c>
      <c r="AA34" s="199">
        <v>5997.8765356735184</v>
      </c>
      <c r="AB34" s="199">
        <v>17.888227787894984</v>
      </c>
      <c r="AC34" s="199">
        <v>17.982157731902173</v>
      </c>
      <c r="AD34" s="199">
        <v>116.69692460967507</v>
      </c>
      <c r="AE34" s="199">
        <v>116.69692460967507</v>
      </c>
      <c r="AF34" s="198">
        <v>2.8749253943674997</v>
      </c>
      <c r="AG34" s="198">
        <v>25.465375916352603</v>
      </c>
      <c r="AH34" s="198">
        <v>3764.36181878768</v>
      </c>
      <c r="AI34" s="198">
        <v>5311.013299830498</v>
      </c>
      <c r="AJ34" s="198">
        <v>20.907666498762747</v>
      </c>
      <c r="AK34" s="198">
        <v>21.139418347788748</v>
      </c>
      <c r="AL34" s="198">
        <v>2489.8811380885236</v>
      </c>
      <c r="AM34" s="198">
        <v>2580.923076736246</v>
      </c>
      <c r="AN34" s="199">
        <v>78.197249948934115</v>
      </c>
      <c r="AO34" s="199">
        <v>83.942849676553749</v>
      </c>
      <c r="AP34" s="198">
        <v>2787.5723360425318</v>
      </c>
      <c r="AQ34" s="198">
        <v>3166.3294229929038</v>
      </c>
      <c r="AR34" s="198">
        <v>13.828017427044667</v>
      </c>
      <c r="AS34" s="198">
        <v>17.744319318518503</v>
      </c>
      <c r="AT34" s="198">
        <v>6667.0880456406931</v>
      </c>
      <c r="AU34" s="198">
        <v>6745.2491370254411</v>
      </c>
      <c r="AV34" s="199">
        <v>55.968580006448498</v>
      </c>
      <c r="AW34" s="199">
        <v>55.344180708400536</v>
      </c>
      <c r="AX34" s="198">
        <v>176.60018833300001</v>
      </c>
      <c r="AY34" s="198">
        <v>196.17141438617</v>
      </c>
      <c r="AZ34" s="198">
        <v>6855.1676519699113</v>
      </c>
      <c r="BA34" s="198">
        <v>7255.1793100431478</v>
      </c>
      <c r="BB34" s="199">
        <v>426.58755481135108</v>
      </c>
      <c r="BC34" s="199">
        <v>430.29545228499995</v>
      </c>
      <c r="BD34" s="198">
        <v>645.56965956453598</v>
      </c>
      <c r="BE34" s="198">
        <v>695.92135323215643</v>
      </c>
      <c r="BF34" s="198">
        <v>1105.1259403390741</v>
      </c>
      <c r="BG34" s="198">
        <v>1260.152190305057</v>
      </c>
      <c r="BH34" s="198">
        <f t="shared" si="30"/>
        <v>1122.5089080435075</v>
      </c>
      <c r="BI34" s="198">
        <f t="shared" si="30"/>
        <v>1535.4213926240741</v>
      </c>
      <c r="BJ34" s="198">
        <v>3.7850160152027001</v>
      </c>
      <c r="BK34" s="198">
        <v>3.7850160152027001</v>
      </c>
      <c r="BL34" s="198">
        <v>1.4269004585942955</v>
      </c>
      <c r="BM34" s="198">
        <v>1.5183164214934672</v>
      </c>
      <c r="BN34" s="198">
        <f t="shared" si="31"/>
        <v>1126.2939240587102</v>
      </c>
      <c r="BO34" s="198">
        <f t="shared" si="31"/>
        <v>1536.8482930826683</v>
      </c>
      <c r="BP34" s="198">
        <v>1.6652143711758362E-2</v>
      </c>
      <c r="BQ34" s="198">
        <v>1.6652143711758362E-2</v>
      </c>
      <c r="BR34" s="198">
        <f t="shared" si="32"/>
        <v>4178.8225265044111</v>
      </c>
      <c r="BS34" s="198">
        <f t="shared" si="32"/>
        <v>1265.4721748854649</v>
      </c>
      <c r="BT34" s="198">
        <v>12.882823189712433</v>
      </c>
      <c r="BU34" s="198">
        <v>12.819926734083728</v>
      </c>
    </row>
    <row r="35" spans="1:73" s="194" customFormat="1" ht="20.25" customHeight="1" x14ac:dyDescent="0.25">
      <c r="A35" s="356"/>
      <c r="B35" s="357"/>
      <c r="C35" s="197" t="s">
        <v>651</v>
      </c>
      <c r="D35" s="195">
        <f t="shared" ref="D35:AI35" si="33">D31+D32+D33+D34</f>
        <v>18582.090398914359</v>
      </c>
      <c r="E35" s="195">
        <f t="shared" si="33"/>
        <v>18922.250411976012</v>
      </c>
      <c r="F35" s="195">
        <f t="shared" si="33"/>
        <v>1574.1873633063537</v>
      </c>
      <c r="G35" s="195">
        <f t="shared" si="33"/>
        <v>1615.2650347102672</v>
      </c>
      <c r="H35" s="195">
        <f t="shared" si="33"/>
        <v>8842.679297451501</v>
      </c>
      <c r="I35" s="195">
        <f t="shared" si="33"/>
        <v>8321.1560714086299</v>
      </c>
      <c r="J35" s="195">
        <f t="shared" si="33"/>
        <v>6753.3186282827382</v>
      </c>
      <c r="K35" s="195">
        <f t="shared" si="33"/>
        <v>6336.6788520932823</v>
      </c>
      <c r="L35" s="195">
        <f t="shared" si="33"/>
        <v>3196.497296102877</v>
      </c>
      <c r="M35" s="195">
        <f t="shared" si="33"/>
        <v>3346.4218189425419</v>
      </c>
      <c r="N35" s="195">
        <f t="shared" si="33"/>
        <v>174.57458813210897</v>
      </c>
      <c r="O35" s="195">
        <f t="shared" si="33"/>
        <v>173.81532061858098</v>
      </c>
      <c r="P35" s="195">
        <f t="shared" si="33"/>
        <v>17781.747269249026</v>
      </c>
      <c r="Q35" s="195">
        <f t="shared" si="33"/>
        <v>17794.300124923626</v>
      </c>
      <c r="R35" s="195">
        <f t="shared" si="33"/>
        <v>316.91346666843998</v>
      </c>
      <c r="S35" s="195">
        <f t="shared" si="33"/>
        <v>341.54782554751</v>
      </c>
      <c r="T35" s="195">
        <f t="shared" si="33"/>
        <v>3977.4312049038717</v>
      </c>
      <c r="U35" s="195">
        <f t="shared" si="33"/>
        <v>3980.3214309386917</v>
      </c>
      <c r="V35" s="195">
        <f t="shared" si="33"/>
        <v>7227.2655339001185</v>
      </c>
      <c r="W35" s="195">
        <f t="shared" si="33"/>
        <v>7230.6434537263449</v>
      </c>
      <c r="X35" s="195">
        <f t="shared" si="33"/>
        <v>1523.2549409891853</v>
      </c>
      <c r="Y35" s="195">
        <f t="shared" si="33"/>
        <v>1537.0545917739369</v>
      </c>
      <c r="Z35" s="195">
        <f t="shared" si="33"/>
        <v>10030.454059610236</v>
      </c>
      <c r="AA35" s="195">
        <f t="shared" si="33"/>
        <v>10807.370113804969</v>
      </c>
      <c r="AB35" s="195">
        <f t="shared" si="33"/>
        <v>353.50202860328551</v>
      </c>
      <c r="AC35" s="195">
        <f t="shared" si="33"/>
        <v>346.79761737835372</v>
      </c>
      <c r="AD35" s="195">
        <f t="shared" si="33"/>
        <v>542.70801307685588</v>
      </c>
      <c r="AE35" s="195">
        <f t="shared" si="33"/>
        <v>549.19791064988169</v>
      </c>
      <c r="AF35" s="195">
        <f t="shared" si="33"/>
        <v>137.70913119418256</v>
      </c>
      <c r="AG35" s="195">
        <f t="shared" si="33"/>
        <v>161.57736958569748</v>
      </c>
      <c r="AH35" s="195">
        <f t="shared" si="33"/>
        <v>7001.6908160192697</v>
      </c>
      <c r="AI35" s="195">
        <f t="shared" si="33"/>
        <v>8548.639085470546</v>
      </c>
      <c r="AJ35" s="195">
        <f t="shared" ref="AJ35:BO35" si="34">AJ31+AJ32+AJ33+AJ34</f>
        <v>201.59205676530721</v>
      </c>
      <c r="AK35" s="195">
        <f t="shared" si="34"/>
        <v>202.23510748770684</v>
      </c>
      <c r="AL35" s="195">
        <f t="shared" si="34"/>
        <v>7168.9659685558836</v>
      </c>
      <c r="AM35" s="195">
        <f t="shared" si="34"/>
        <v>7204.752611795182</v>
      </c>
      <c r="AN35" s="195">
        <f t="shared" si="34"/>
        <v>920.78763227547188</v>
      </c>
      <c r="AO35" s="195">
        <f t="shared" si="34"/>
        <v>930.43019706969335</v>
      </c>
      <c r="AP35" s="195">
        <f t="shared" si="34"/>
        <v>6322.1673971252894</v>
      </c>
      <c r="AQ35" s="195">
        <f t="shared" si="34"/>
        <v>6755.2256920057162</v>
      </c>
      <c r="AR35" s="195">
        <f t="shared" si="34"/>
        <v>55.027023368796748</v>
      </c>
      <c r="AS35" s="195">
        <f t="shared" si="34"/>
        <v>58.951996886364682</v>
      </c>
      <c r="AT35" s="195">
        <f t="shared" si="34"/>
        <v>9336.8414917131668</v>
      </c>
      <c r="AU35" s="195">
        <f t="shared" si="34"/>
        <v>9367.0047591997391</v>
      </c>
      <c r="AV35" s="195">
        <f t="shared" si="34"/>
        <v>114.69819171485364</v>
      </c>
      <c r="AW35" s="195">
        <f t="shared" si="34"/>
        <v>111.49734256320338</v>
      </c>
      <c r="AX35" s="195">
        <f t="shared" si="34"/>
        <v>1240.9596620799634</v>
      </c>
      <c r="AY35" s="195">
        <f t="shared" si="34"/>
        <v>1288.7711908091937</v>
      </c>
      <c r="AZ35" s="195">
        <f t="shared" si="34"/>
        <v>9609.4987717975564</v>
      </c>
      <c r="BA35" s="195">
        <f t="shared" si="34"/>
        <v>9562.6627170272459</v>
      </c>
      <c r="BB35" s="195">
        <f t="shared" si="34"/>
        <v>1439.1815085626451</v>
      </c>
      <c r="BC35" s="195">
        <f t="shared" si="34"/>
        <v>1447.733730794791</v>
      </c>
      <c r="BD35" s="195">
        <f t="shared" si="34"/>
        <v>1969.4159398418542</v>
      </c>
      <c r="BE35" s="195">
        <f t="shared" si="34"/>
        <v>2021.9788513412398</v>
      </c>
      <c r="BF35" s="195">
        <f t="shared" si="34"/>
        <v>4919.4786494991804</v>
      </c>
      <c r="BG35" s="195">
        <f t="shared" si="34"/>
        <v>4976.7737104232674</v>
      </c>
      <c r="BH35" s="195">
        <f t="shared" si="34"/>
        <v>3461.1603599038854</v>
      </c>
      <c r="BI35" s="195">
        <f t="shared" si="34"/>
        <v>6367.2123802939714</v>
      </c>
      <c r="BJ35" s="195">
        <f t="shared" si="34"/>
        <v>32.59453046267123</v>
      </c>
      <c r="BK35" s="195">
        <f t="shared" si="34"/>
        <v>35.036049015567386</v>
      </c>
      <c r="BL35" s="195">
        <f t="shared" si="34"/>
        <v>2.1935712718501184</v>
      </c>
      <c r="BM35" s="195">
        <f t="shared" si="34"/>
        <v>2.2849872347492903</v>
      </c>
      <c r="BN35" s="195">
        <f t="shared" si="34"/>
        <v>3496.1964089194526</v>
      </c>
      <c r="BO35" s="195">
        <f t="shared" si="34"/>
        <v>6369.4059515658209</v>
      </c>
      <c r="BP35" s="195">
        <f t="shared" ref="BP35:BU35" si="35">BP31+BP32+BP33+BP34</f>
        <v>1.6652143711758362E-2</v>
      </c>
      <c r="BQ35" s="195">
        <f t="shared" si="35"/>
        <v>1.6652143711758362E-2</v>
      </c>
      <c r="BR35" s="195">
        <f t="shared" si="35"/>
        <v>17658.290552630824</v>
      </c>
      <c r="BS35" s="195">
        <f t="shared" si="35"/>
        <v>5011.6698802644005</v>
      </c>
      <c r="BT35" s="195">
        <f t="shared" si="35"/>
        <v>20.934256786136103</v>
      </c>
      <c r="BU35" s="195">
        <f t="shared" si="35"/>
        <v>20.872013709890595</v>
      </c>
    </row>
    <row r="36" spans="1:73" s="194" customFormat="1" ht="20.25" customHeight="1" x14ac:dyDescent="0.25">
      <c r="A36" s="196"/>
      <c r="B36" s="354" t="s">
        <v>650</v>
      </c>
      <c r="C36" s="354"/>
      <c r="D36" s="195">
        <f t="shared" ref="D36:AI36" si="36">D9+D16+D20+D26+D28+D30+D35</f>
        <v>275068.00000160345</v>
      </c>
      <c r="E36" s="195">
        <f t="shared" si="36"/>
        <v>275068.00000160339</v>
      </c>
      <c r="F36" s="195">
        <f t="shared" si="36"/>
        <v>83743.000000050553</v>
      </c>
      <c r="G36" s="195">
        <f t="shared" si="36"/>
        <v>83743.000000050553</v>
      </c>
      <c r="H36" s="195">
        <f t="shared" si="36"/>
        <v>78437.999999918145</v>
      </c>
      <c r="I36" s="195">
        <f t="shared" si="36"/>
        <v>78437.99999991816</v>
      </c>
      <c r="J36" s="195">
        <f t="shared" si="36"/>
        <v>94171.000763354314</v>
      </c>
      <c r="K36" s="195">
        <f t="shared" si="36"/>
        <v>94171.000763354328</v>
      </c>
      <c r="L36" s="195">
        <f t="shared" si="36"/>
        <v>135193.99996160201</v>
      </c>
      <c r="M36" s="195">
        <f t="shared" si="36"/>
        <v>135193.99996160198</v>
      </c>
      <c r="N36" s="195">
        <f t="shared" si="36"/>
        <v>3702.0000005693328</v>
      </c>
      <c r="O36" s="195">
        <f t="shared" si="36"/>
        <v>3702.0000005693323</v>
      </c>
      <c r="P36" s="195">
        <f t="shared" si="36"/>
        <v>196024.00000232027</v>
      </c>
      <c r="Q36" s="195">
        <f t="shared" si="36"/>
        <v>196024.00000232027</v>
      </c>
      <c r="R36" s="195">
        <f t="shared" si="36"/>
        <v>44211.990879144076</v>
      </c>
      <c r="S36" s="195">
        <f t="shared" si="36"/>
        <v>44211.990879144076</v>
      </c>
      <c r="T36" s="195">
        <f t="shared" si="36"/>
        <v>222236.03939614145</v>
      </c>
      <c r="U36" s="195">
        <f t="shared" si="36"/>
        <v>222236.03939614142</v>
      </c>
      <c r="V36" s="195">
        <f t="shared" si="36"/>
        <v>191791.00000069742</v>
      </c>
      <c r="W36" s="195">
        <f t="shared" si="36"/>
        <v>191791.00000069744</v>
      </c>
      <c r="X36" s="195">
        <f t="shared" si="36"/>
        <v>38862.999999520092</v>
      </c>
      <c r="Y36" s="195">
        <f t="shared" si="36"/>
        <v>38862.999999520085</v>
      </c>
      <c r="Z36" s="195">
        <f t="shared" si="36"/>
        <v>307689.99974061747</v>
      </c>
      <c r="AA36" s="195">
        <f t="shared" si="36"/>
        <v>307689.99974061747</v>
      </c>
      <c r="AB36" s="195">
        <f t="shared" si="36"/>
        <v>22429.000000627097</v>
      </c>
      <c r="AC36" s="195">
        <f t="shared" si="36"/>
        <v>22429.000000627097</v>
      </c>
      <c r="AD36" s="195">
        <f t="shared" si="36"/>
        <v>22329.582110812054</v>
      </c>
      <c r="AE36" s="195">
        <f t="shared" si="36"/>
        <v>22329.582110812058</v>
      </c>
      <c r="AF36" s="195">
        <f t="shared" si="36"/>
        <v>21081.000001049666</v>
      </c>
      <c r="AG36" s="195">
        <f t="shared" si="36"/>
        <v>21081.00000104967</v>
      </c>
      <c r="AH36" s="195">
        <f t="shared" si="36"/>
        <v>308251.90243984002</v>
      </c>
      <c r="AI36" s="195">
        <f t="shared" si="36"/>
        <v>308251.90355152497</v>
      </c>
      <c r="AJ36" s="195">
        <f t="shared" ref="AJ36:BO36" si="37">AJ9+AJ16+AJ20+AJ26+AJ28+AJ30+AJ35</f>
        <v>16578.999999991378</v>
      </c>
      <c r="AK36" s="195">
        <f t="shared" si="37"/>
        <v>16578.999999991374</v>
      </c>
      <c r="AL36" s="195">
        <f t="shared" si="37"/>
        <v>155707.00000011202</v>
      </c>
      <c r="AM36" s="195">
        <f t="shared" si="37"/>
        <v>155707.00000011196</v>
      </c>
      <c r="AN36" s="195">
        <f t="shared" si="37"/>
        <v>50361.999997895706</v>
      </c>
      <c r="AO36" s="195">
        <f t="shared" si="37"/>
        <v>50361.999997895706</v>
      </c>
      <c r="AP36" s="195">
        <f t="shared" si="37"/>
        <v>342239.00014860352</v>
      </c>
      <c r="AQ36" s="195">
        <f t="shared" si="37"/>
        <v>342239.00014860346</v>
      </c>
      <c r="AR36" s="195">
        <f t="shared" si="37"/>
        <v>7096.0000002403913</v>
      </c>
      <c r="AS36" s="195">
        <f t="shared" si="37"/>
        <v>7096.0000002403895</v>
      </c>
      <c r="AT36" s="195">
        <f t="shared" si="37"/>
        <v>130057.75999995426</v>
      </c>
      <c r="AU36" s="195">
        <f t="shared" si="37"/>
        <v>130057.75999995421</v>
      </c>
      <c r="AV36" s="195">
        <f t="shared" si="37"/>
        <v>10485.999999851692</v>
      </c>
      <c r="AW36" s="195">
        <f t="shared" si="37"/>
        <v>10485.999999851691</v>
      </c>
      <c r="AX36" s="195">
        <f t="shared" si="37"/>
        <v>53483.000023079323</v>
      </c>
      <c r="AY36" s="195">
        <f t="shared" si="37"/>
        <v>53483.000023079338</v>
      </c>
      <c r="AZ36" s="195">
        <f t="shared" si="37"/>
        <v>239175.47059159647</v>
      </c>
      <c r="BA36" s="195">
        <f t="shared" si="37"/>
        <v>239124.60423597178</v>
      </c>
      <c r="BB36" s="195">
        <f t="shared" si="37"/>
        <v>55673.000001101726</v>
      </c>
      <c r="BC36" s="195">
        <f t="shared" si="37"/>
        <v>55673.000001101718</v>
      </c>
      <c r="BD36" s="195">
        <f t="shared" si="37"/>
        <v>79705.999999740758</v>
      </c>
      <c r="BE36" s="195">
        <f t="shared" si="37"/>
        <v>79705.999999740743</v>
      </c>
      <c r="BF36" s="195">
        <f t="shared" si="37"/>
        <v>88751.9999995611</v>
      </c>
      <c r="BG36" s="195">
        <f t="shared" si="37"/>
        <v>88751.9999995611</v>
      </c>
      <c r="BH36" s="195">
        <f t="shared" si="37"/>
        <v>115439.4838311794</v>
      </c>
      <c r="BI36" s="195">
        <f t="shared" si="37"/>
        <v>127364.96029613369</v>
      </c>
      <c r="BJ36" s="195">
        <f t="shared" si="37"/>
        <v>1483.0000000000002</v>
      </c>
      <c r="BK36" s="195">
        <f t="shared" si="37"/>
        <v>1483.0000000000005</v>
      </c>
      <c r="BL36" s="195">
        <f t="shared" si="37"/>
        <v>114</v>
      </c>
      <c r="BM36" s="195">
        <f t="shared" si="37"/>
        <v>114.00000000000001</v>
      </c>
      <c r="BN36" s="195">
        <f t="shared" si="37"/>
        <v>116916.77758264465</v>
      </c>
      <c r="BO36" s="195">
        <f t="shared" si="37"/>
        <v>127478.96029613368</v>
      </c>
      <c r="BP36" s="195">
        <f t="shared" ref="BP36:BU36" si="38">BP9+BP16+BP20+BP26+BP28+BP30+BP35</f>
        <v>31.999987793934423</v>
      </c>
      <c r="BQ36" s="195">
        <f t="shared" si="38"/>
        <v>31.999987793934423</v>
      </c>
      <c r="BR36" s="195">
        <f t="shared" si="38"/>
        <v>343572.36232093722</v>
      </c>
      <c r="BS36" s="195">
        <f t="shared" si="38"/>
        <v>90274.354264056165</v>
      </c>
      <c r="BT36" s="195">
        <f t="shared" si="38"/>
        <v>490.9601582449227</v>
      </c>
      <c r="BU36" s="195">
        <f t="shared" si="38"/>
        <v>490.99999999999994</v>
      </c>
    </row>
    <row r="37" spans="1:73" x14ac:dyDescent="0.25">
      <c r="A37" s="193" t="s">
        <v>737</v>
      </c>
    </row>
    <row r="38" spans="1:73" x14ac:dyDescent="0.25">
      <c r="C38" s="192"/>
    </row>
    <row r="39" spans="1:73" x14ac:dyDescent="0.25">
      <c r="C39" s="192"/>
    </row>
    <row r="40" spans="1:73" x14ac:dyDescent="0.25">
      <c r="C40" s="192"/>
    </row>
    <row r="41" spans="1:73" x14ac:dyDescent="0.25">
      <c r="C41" s="192"/>
    </row>
    <row r="42" spans="1:73" x14ac:dyDescent="0.25">
      <c r="C42" s="192"/>
    </row>
    <row r="43" spans="1:73" x14ac:dyDescent="0.25">
      <c r="C43" s="192"/>
    </row>
    <row r="44" spans="1:73" x14ac:dyDescent="0.25">
      <c r="C44" s="192"/>
    </row>
    <row r="45" spans="1:73" x14ac:dyDescent="0.25">
      <c r="C45" s="192"/>
    </row>
    <row r="46" spans="1:73" x14ac:dyDescent="0.25">
      <c r="C46" s="192"/>
    </row>
    <row r="47" spans="1:73" x14ac:dyDescent="0.25">
      <c r="C47" s="192"/>
    </row>
    <row r="48" spans="1:73" x14ac:dyDescent="0.25">
      <c r="C48" s="192"/>
    </row>
    <row r="49" spans="3:3" x14ac:dyDescent="0.25">
      <c r="C49" s="192"/>
    </row>
    <row r="50" spans="3:3" x14ac:dyDescent="0.25">
      <c r="C50" s="192"/>
    </row>
    <row r="51" spans="3:3" x14ac:dyDescent="0.25">
      <c r="C51" s="192"/>
    </row>
    <row r="52" spans="3:3" x14ac:dyDescent="0.25">
      <c r="C52" s="192"/>
    </row>
    <row r="53" spans="3:3" x14ac:dyDescent="0.25">
      <c r="C53" s="192"/>
    </row>
    <row r="54" spans="3:3" x14ac:dyDescent="0.25">
      <c r="C54" s="192"/>
    </row>
    <row r="55" spans="3:3" x14ac:dyDescent="0.25">
      <c r="C55" s="192"/>
    </row>
    <row r="56" spans="3:3" x14ac:dyDescent="0.25">
      <c r="C56" s="192"/>
    </row>
    <row r="57" spans="3:3" x14ac:dyDescent="0.25">
      <c r="C57" s="192"/>
    </row>
    <row r="58" spans="3:3" x14ac:dyDescent="0.25">
      <c r="C58" s="192"/>
    </row>
    <row r="59" spans="3:3" x14ac:dyDescent="0.25">
      <c r="C59" s="192"/>
    </row>
    <row r="60" spans="3:3" x14ac:dyDescent="0.25">
      <c r="C60" s="192"/>
    </row>
    <row r="61" spans="3:3" x14ac:dyDescent="0.25">
      <c r="C61" s="192"/>
    </row>
    <row r="62" spans="3:3" x14ac:dyDescent="0.25">
      <c r="C62" s="192"/>
    </row>
    <row r="63" spans="3:3" x14ac:dyDescent="0.25">
      <c r="C63" s="192"/>
    </row>
    <row r="64" spans="3:3" x14ac:dyDescent="0.25">
      <c r="C64" s="192"/>
    </row>
  </sheetData>
  <mergeCells count="53">
    <mergeCell ref="A3:A4"/>
    <mergeCell ref="B3:B4"/>
    <mergeCell ref="C3:C4"/>
    <mergeCell ref="D3:E3"/>
    <mergeCell ref="F3:G3"/>
    <mergeCell ref="T3:U3"/>
    <mergeCell ref="V3:W3"/>
    <mergeCell ref="X3:Y3"/>
    <mergeCell ref="Z3:AA3"/>
    <mergeCell ref="H3:I3"/>
    <mergeCell ref="J3:K3"/>
    <mergeCell ref="L3:M3"/>
    <mergeCell ref="N3:O3"/>
    <mergeCell ref="P3:Q3"/>
    <mergeCell ref="R3:S3"/>
    <mergeCell ref="AL3:AM3"/>
    <mergeCell ref="AN3:AO3"/>
    <mergeCell ref="AP3:AQ3"/>
    <mergeCell ref="AR3:AS3"/>
    <mergeCell ref="AF3:AG3"/>
    <mergeCell ref="BR3:BS3"/>
    <mergeCell ref="BT3:BU3"/>
    <mergeCell ref="A5:A9"/>
    <mergeCell ref="B5:B9"/>
    <mergeCell ref="A10:A16"/>
    <mergeCell ref="B10:B16"/>
    <mergeCell ref="BF3:BG3"/>
    <mergeCell ref="BH3:BI3"/>
    <mergeCell ref="BJ3:BK3"/>
    <mergeCell ref="BL3:BM3"/>
    <mergeCell ref="AB3:AC3"/>
    <mergeCell ref="AD3:AE3"/>
    <mergeCell ref="BB3:BC3"/>
    <mergeCell ref="BD3:BE3"/>
    <mergeCell ref="AH3:AI3"/>
    <mergeCell ref="AJ3:AK3"/>
    <mergeCell ref="BN3:BO3"/>
    <mergeCell ref="BP3:BQ3"/>
    <mergeCell ref="AT3:AU3"/>
    <mergeCell ref="AV3:AW3"/>
    <mergeCell ref="AX3:AY3"/>
    <mergeCell ref="AZ3:BA3"/>
    <mergeCell ref="A17:A20"/>
    <mergeCell ref="B17:B20"/>
    <mergeCell ref="A21:A26"/>
    <mergeCell ref="B21:B26"/>
    <mergeCell ref="A27:A28"/>
    <mergeCell ref="B27:B28"/>
    <mergeCell ref="A29:A30"/>
    <mergeCell ref="B29:B30"/>
    <mergeCell ref="A31:A35"/>
    <mergeCell ref="B31:B35"/>
    <mergeCell ref="B36:C36"/>
  </mergeCells>
  <pageMargins left="0.5" right="0.31" top="0.51181102362204722" bottom="0.35433070866141736" header="0.31496062992125984" footer="0.31496062992125984"/>
  <pageSetup scale="73" orientation="landscape" r:id="rId1"/>
  <colBreaks count="4" manualBreakCount="4">
    <brk id="33" max="36" man="1"/>
    <brk id="43" max="36" man="1"/>
    <brk id="53" max="36" man="1"/>
    <brk id="63" max="3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view="pageBreakPreview" topLeftCell="A23" zoomScaleNormal="100" zoomScaleSheetLayoutView="100" workbookViewId="0">
      <selection activeCell="M9" sqref="M9"/>
    </sheetView>
  </sheetViews>
  <sheetFormatPr defaultColWidth="8.85546875" defaultRowHeight="15" x14ac:dyDescent="0.25"/>
  <cols>
    <col min="1" max="1" width="19.28515625" style="225" customWidth="1"/>
    <col min="2" max="2" width="10.42578125" style="225" customWidth="1"/>
    <col min="3" max="3" width="12.42578125" style="225" customWidth="1"/>
    <col min="4" max="4" width="10.5703125" style="226" customWidth="1"/>
    <col min="5" max="5" width="12.140625" style="226" customWidth="1"/>
    <col min="6" max="6" width="9.5703125" style="225" customWidth="1"/>
    <col min="7" max="7" width="11.140625" style="225" customWidth="1"/>
    <col min="8" max="8" width="8.85546875" style="225"/>
    <col min="9" max="10" width="8.28515625" style="225" customWidth="1"/>
    <col min="11" max="11" width="10" style="225" customWidth="1"/>
    <col min="12" max="16384" width="8.85546875" style="225"/>
  </cols>
  <sheetData>
    <row r="1" spans="1:11" s="244" customFormat="1" ht="25.5" customHeight="1" x14ac:dyDescent="0.25">
      <c r="A1" s="375" t="s">
        <v>725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 s="244" customFormat="1" ht="17.25" x14ac:dyDescent="0.25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66" t="s">
        <v>697</v>
      </c>
    </row>
    <row r="3" spans="1:11" s="239" customFormat="1" ht="30.75" customHeight="1" x14ac:dyDescent="0.25">
      <c r="A3" s="376" t="s">
        <v>73</v>
      </c>
      <c r="B3" s="378" t="s">
        <v>724</v>
      </c>
      <c r="C3" s="378" t="s">
        <v>723</v>
      </c>
      <c r="D3" s="380" t="s">
        <v>722</v>
      </c>
      <c r="E3" s="381"/>
      <c r="F3" s="378" t="s">
        <v>721</v>
      </c>
      <c r="G3" s="378" t="s">
        <v>720</v>
      </c>
      <c r="H3" s="378" t="s">
        <v>719</v>
      </c>
      <c r="I3" s="380" t="s">
        <v>718</v>
      </c>
      <c r="J3" s="381"/>
      <c r="K3" s="378" t="s">
        <v>717</v>
      </c>
    </row>
    <row r="4" spans="1:11" s="239" customFormat="1" ht="35.25" customHeight="1" x14ac:dyDescent="0.25">
      <c r="A4" s="377"/>
      <c r="B4" s="379"/>
      <c r="C4" s="379"/>
      <c r="D4" s="243" t="s">
        <v>693</v>
      </c>
      <c r="E4" s="242" t="s">
        <v>296</v>
      </c>
      <c r="F4" s="379"/>
      <c r="G4" s="379"/>
      <c r="H4" s="379"/>
      <c r="I4" s="241" t="s">
        <v>693</v>
      </c>
      <c r="J4" s="240" t="s">
        <v>296</v>
      </c>
      <c r="K4" s="379"/>
    </row>
    <row r="5" spans="1:11" ht="27.75" customHeight="1" x14ac:dyDescent="0.25">
      <c r="A5" s="237" t="s">
        <v>716</v>
      </c>
      <c r="B5" s="236">
        <v>23</v>
      </c>
      <c r="C5" s="235">
        <v>275068</v>
      </c>
      <c r="D5" s="234">
        <v>38788.22</v>
      </c>
      <c r="E5" s="233">
        <v>37296.620000000003</v>
      </c>
      <c r="F5" s="234">
        <f t="shared" ref="F5:F35" si="0">E5-D5</f>
        <v>-1491.5999999999985</v>
      </c>
      <c r="G5" s="234">
        <v>1682.1</v>
      </c>
      <c r="H5" s="234">
        <v>190.46</v>
      </c>
      <c r="I5" s="234">
        <f t="shared" ref="I5:I35" si="1">D5/C5*100</f>
        <v>14.101320400773629</v>
      </c>
      <c r="J5" s="238">
        <f t="shared" ref="J5:J35" si="2">E5/C5*100</f>
        <v>13.559054488344701</v>
      </c>
      <c r="K5" s="232">
        <f t="shared" ref="K5:K35" si="3">J5-I5</f>
        <v>-0.54226591242892752</v>
      </c>
    </row>
    <row r="6" spans="1:11" ht="27.75" customHeight="1" x14ac:dyDescent="0.25">
      <c r="A6" s="237" t="s">
        <v>715</v>
      </c>
      <c r="B6" s="236">
        <v>16</v>
      </c>
      <c r="C6" s="235">
        <v>83743</v>
      </c>
      <c r="D6" s="234">
        <v>5743.83</v>
      </c>
      <c r="E6" s="233">
        <v>14895.24</v>
      </c>
      <c r="F6" s="234">
        <f t="shared" si="0"/>
        <v>9151.41</v>
      </c>
      <c r="G6" s="234">
        <v>108.48</v>
      </c>
      <c r="H6" s="234">
        <v>9259.89</v>
      </c>
      <c r="I6" s="234">
        <f t="shared" si="1"/>
        <v>6.8588777569468489</v>
      </c>
      <c r="J6" s="233">
        <f t="shared" si="2"/>
        <v>17.786847855940195</v>
      </c>
      <c r="K6" s="232">
        <f t="shared" si="3"/>
        <v>10.927970098993345</v>
      </c>
    </row>
    <row r="7" spans="1:11" ht="27.75" customHeight="1" x14ac:dyDescent="0.25">
      <c r="A7" s="237" t="s">
        <v>714</v>
      </c>
      <c r="B7" s="236">
        <v>23</v>
      </c>
      <c r="C7" s="235">
        <v>78438</v>
      </c>
      <c r="D7" s="234">
        <v>8778.02</v>
      </c>
      <c r="E7" s="233">
        <v>8453.86</v>
      </c>
      <c r="F7" s="234">
        <f t="shared" si="0"/>
        <v>-324.15999999999985</v>
      </c>
      <c r="G7" s="234">
        <v>862.56</v>
      </c>
      <c r="H7" s="234">
        <v>538.04</v>
      </c>
      <c r="I7" s="234">
        <f t="shared" si="1"/>
        <v>11.191029857977002</v>
      </c>
      <c r="J7" s="233">
        <f t="shared" si="2"/>
        <v>10.777760779214157</v>
      </c>
      <c r="K7" s="232">
        <f t="shared" si="3"/>
        <v>-0.4132690787628448</v>
      </c>
    </row>
    <row r="8" spans="1:11" ht="27.75" customHeight="1" x14ac:dyDescent="0.25">
      <c r="A8" s="237" t="s">
        <v>713</v>
      </c>
      <c r="B8" s="236">
        <v>37</v>
      </c>
      <c r="C8" s="235">
        <v>94171</v>
      </c>
      <c r="D8" s="234">
        <v>6841.09</v>
      </c>
      <c r="E8" s="233">
        <v>9601.01</v>
      </c>
      <c r="F8" s="234">
        <f t="shared" si="0"/>
        <v>2759.92</v>
      </c>
      <c r="G8" s="234">
        <v>1895.09</v>
      </c>
      <c r="H8" s="234">
        <v>4654.41</v>
      </c>
      <c r="I8" s="234">
        <f t="shared" si="1"/>
        <v>7.2645400388654675</v>
      </c>
      <c r="J8" s="233">
        <f t="shared" si="2"/>
        <v>10.195293667902009</v>
      </c>
      <c r="K8" s="232">
        <f t="shared" si="3"/>
        <v>2.9307536290365412</v>
      </c>
    </row>
    <row r="9" spans="1:11" ht="27.75" customHeight="1" x14ac:dyDescent="0.25">
      <c r="A9" s="237" t="s">
        <v>712</v>
      </c>
      <c r="B9" s="236">
        <v>16</v>
      </c>
      <c r="C9" s="235">
        <v>135194</v>
      </c>
      <c r="D9" s="234">
        <v>11817.82</v>
      </c>
      <c r="E9" s="233">
        <v>11482.18</v>
      </c>
      <c r="F9" s="234">
        <f t="shared" si="0"/>
        <v>-335.63999999999942</v>
      </c>
      <c r="G9" s="234">
        <v>379.06</v>
      </c>
      <c r="H9" s="234">
        <v>43.15</v>
      </c>
      <c r="I9" s="234">
        <f t="shared" si="1"/>
        <v>8.7413790552835184</v>
      </c>
      <c r="J9" s="233">
        <f t="shared" si="2"/>
        <v>8.4931135997159632</v>
      </c>
      <c r="K9" s="232">
        <f t="shared" si="3"/>
        <v>-0.24826545556755519</v>
      </c>
    </row>
    <row r="10" spans="1:11" ht="27.75" customHeight="1" x14ac:dyDescent="0.25">
      <c r="A10" s="237" t="s">
        <v>711</v>
      </c>
      <c r="B10" s="236">
        <v>1</v>
      </c>
      <c r="C10" s="235">
        <v>1483</v>
      </c>
      <c r="D10" s="234">
        <v>83.34</v>
      </c>
      <c r="E10" s="233">
        <v>90.21</v>
      </c>
      <c r="F10" s="234">
        <f t="shared" si="0"/>
        <v>6.8699999999999903</v>
      </c>
      <c r="G10" s="234">
        <v>3.62</v>
      </c>
      <c r="H10" s="234">
        <v>10.27</v>
      </c>
      <c r="I10" s="234">
        <f t="shared" si="1"/>
        <v>5.6196898179366146</v>
      </c>
      <c r="J10" s="233">
        <f t="shared" si="2"/>
        <v>6.0829399865138232</v>
      </c>
      <c r="K10" s="232">
        <f t="shared" si="3"/>
        <v>0.46325016857720858</v>
      </c>
    </row>
    <row r="11" spans="1:11" ht="27.75" customHeight="1" x14ac:dyDescent="0.25">
      <c r="A11" s="237" t="s">
        <v>77</v>
      </c>
      <c r="B11" s="236">
        <v>2</v>
      </c>
      <c r="C11" s="235">
        <v>3702</v>
      </c>
      <c r="D11" s="234">
        <v>496.27</v>
      </c>
      <c r="E11" s="233">
        <v>489.08</v>
      </c>
      <c r="F11" s="234">
        <f t="shared" si="0"/>
        <v>-7.1899999999999977</v>
      </c>
      <c r="G11" s="234">
        <v>11.48</v>
      </c>
      <c r="H11" s="234">
        <v>3.99</v>
      </c>
      <c r="I11" s="234">
        <f t="shared" si="1"/>
        <v>13.405456509994599</v>
      </c>
      <c r="J11" s="233">
        <f t="shared" si="2"/>
        <v>13.211237169097783</v>
      </c>
      <c r="K11" s="232">
        <f t="shared" si="3"/>
        <v>-0.19421934089681514</v>
      </c>
    </row>
    <row r="12" spans="1:11" ht="27.75" customHeight="1" x14ac:dyDescent="0.25">
      <c r="A12" s="237" t="s">
        <v>78</v>
      </c>
      <c r="B12" s="236">
        <v>25</v>
      </c>
      <c r="C12" s="235">
        <v>196024</v>
      </c>
      <c r="D12" s="234">
        <v>21350.38</v>
      </c>
      <c r="E12" s="233">
        <v>20108.060000000001</v>
      </c>
      <c r="F12" s="234">
        <f t="shared" si="0"/>
        <v>-1242.3199999999997</v>
      </c>
      <c r="G12" s="234">
        <v>2858.99</v>
      </c>
      <c r="H12" s="234">
        <v>1616.67</v>
      </c>
      <c r="I12" s="234">
        <f t="shared" si="1"/>
        <v>10.891717340733788</v>
      </c>
      <c r="J12" s="233">
        <f t="shared" si="2"/>
        <v>10.257958209198874</v>
      </c>
      <c r="K12" s="232">
        <f t="shared" si="3"/>
        <v>-0.63375913153491403</v>
      </c>
    </row>
    <row r="13" spans="1:11" ht="27.75" customHeight="1" x14ac:dyDescent="0.25">
      <c r="A13" s="237" t="s">
        <v>80</v>
      </c>
      <c r="B13" s="236">
        <v>21</v>
      </c>
      <c r="C13" s="235">
        <v>44212</v>
      </c>
      <c r="D13" s="234">
        <v>2347.0500000000002</v>
      </c>
      <c r="E13" s="233">
        <v>2145.98</v>
      </c>
      <c r="F13" s="234">
        <f t="shared" si="0"/>
        <v>-201.07000000000016</v>
      </c>
      <c r="G13" s="234">
        <v>232.2</v>
      </c>
      <c r="H13" s="234">
        <v>31.92</v>
      </c>
      <c r="I13" s="234">
        <f t="shared" si="1"/>
        <v>5.3086266172079979</v>
      </c>
      <c r="J13" s="233">
        <f t="shared" si="2"/>
        <v>4.8538405862661715</v>
      </c>
      <c r="K13" s="232">
        <f t="shared" si="3"/>
        <v>-0.45478603094182635</v>
      </c>
    </row>
    <row r="14" spans="1:11" ht="27.75" customHeight="1" x14ac:dyDescent="0.25">
      <c r="A14" s="237" t="s">
        <v>82</v>
      </c>
      <c r="B14" s="236">
        <v>12</v>
      </c>
      <c r="C14" s="235">
        <v>55673</v>
      </c>
      <c r="D14" s="234">
        <v>22470.05</v>
      </c>
      <c r="E14" s="233">
        <v>22347.88</v>
      </c>
      <c r="F14" s="234">
        <f t="shared" si="0"/>
        <v>-122.16999999999825</v>
      </c>
      <c r="G14" s="234">
        <v>197.25</v>
      </c>
      <c r="H14" s="234">
        <v>75.569999999999993</v>
      </c>
      <c r="I14" s="234">
        <f t="shared" si="1"/>
        <v>40.360767337847783</v>
      </c>
      <c r="J14" s="233">
        <f t="shared" si="2"/>
        <v>40.14132523844593</v>
      </c>
      <c r="K14" s="232">
        <f t="shared" si="3"/>
        <v>-0.21944209940185289</v>
      </c>
    </row>
    <row r="15" spans="1:11" ht="27.75" customHeight="1" x14ac:dyDescent="0.25">
      <c r="A15" s="237" t="s">
        <v>11</v>
      </c>
      <c r="B15" s="236">
        <v>14</v>
      </c>
      <c r="C15" s="235">
        <v>101387</v>
      </c>
      <c r="D15" s="234">
        <v>73754.38</v>
      </c>
      <c r="E15" s="233">
        <v>75435.77</v>
      </c>
      <c r="F15" s="234">
        <f t="shared" si="0"/>
        <v>1681.3899999999994</v>
      </c>
      <c r="G15" s="234">
        <v>1191.48</v>
      </c>
      <c r="H15" s="234">
        <v>2872.78</v>
      </c>
      <c r="I15" s="234">
        <f t="shared" si="1"/>
        <v>72.745401284188318</v>
      </c>
      <c r="J15" s="233">
        <f t="shared" si="2"/>
        <v>74.403789440460812</v>
      </c>
      <c r="K15" s="232">
        <f t="shared" si="3"/>
        <v>1.658388156272494</v>
      </c>
    </row>
    <row r="16" spans="1:11" ht="27.75" customHeight="1" x14ac:dyDescent="0.25">
      <c r="A16" s="237" t="s">
        <v>710</v>
      </c>
      <c r="B16" s="236">
        <v>24</v>
      </c>
      <c r="C16" s="235">
        <v>79706</v>
      </c>
      <c r="D16" s="234">
        <v>11670.14</v>
      </c>
      <c r="E16" s="233">
        <v>11017.38</v>
      </c>
      <c r="F16" s="234">
        <f t="shared" si="0"/>
        <v>-652.76000000000022</v>
      </c>
      <c r="G16" s="234">
        <v>1183.5</v>
      </c>
      <c r="H16" s="234">
        <v>531.16</v>
      </c>
      <c r="I16" s="234">
        <f t="shared" si="1"/>
        <v>14.641482447996387</v>
      </c>
      <c r="J16" s="233">
        <f t="shared" si="2"/>
        <v>13.822522771184101</v>
      </c>
      <c r="K16" s="232">
        <f t="shared" si="3"/>
        <v>-0.81895967681228576</v>
      </c>
    </row>
    <row r="17" spans="1:11" ht="27.75" customHeight="1" x14ac:dyDescent="0.25">
      <c r="A17" s="237" t="s">
        <v>76</v>
      </c>
      <c r="B17" s="236">
        <v>27</v>
      </c>
      <c r="C17" s="235">
        <v>191791</v>
      </c>
      <c r="D17" s="234">
        <v>14438.12</v>
      </c>
      <c r="E17" s="233">
        <v>13030.62</v>
      </c>
      <c r="F17" s="234">
        <f t="shared" si="0"/>
        <v>-1407.5</v>
      </c>
      <c r="G17" s="234">
        <v>1477.98</v>
      </c>
      <c r="H17" s="234">
        <v>70.819999999999993</v>
      </c>
      <c r="I17" s="234">
        <f t="shared" si="1"/>
        <v>7.5280487614121618</v>
      </c>
      <c r="J17" s="233">
        <f t="shared" si="2"/>
        <v>6.7941769947494928</v>
      </c>
      <c r="K17" s="232">
        <f t="shared" si="3"/>
        <v>-0.73387176666266907</v>
      </c>
    </row>
    <row r="18" spans="1:11" ht="27.75" customHeight="1" x14ac:dyDescent="0.25">
      <c r="A18" s="237" t="s">
        <v>709</v>
      </c>
      <c r="B18" s="236">
        <v>14</v>
      </c>
      <c r="C18" s="235">
        <v>38863</v>
      </c>
      <c r="D18" s="234">
        <v>2458.69</v>
      </c>
      <c r="E18" s="233">
        <v>2445.62</v>
      </c>
      <c r="F18" s="234">
        <f t="shared" si="0"/>
        <v>-13.070000000000164</v>
      </c>
      <c r="G18" s="234">
        <v>247.55</v>
      </c>
      <c r="H18" s="234">
        <v>234.44</v>
      </c>
      <c r="I18" s="234">
        <f t="shared" si="1"/>
        <v>6.3265573939222399</v>
      </c>
      <c r="J18" s="233">
        <f t="shared" si="2"/>
        <v>6.2929264338831281</v>
      </c>
      <c r="K18" s="232">
        <f t="shared" si="3"/>
        <v>-3.3630960039111812E-2</v>
      </c>
    </row>
    <row r="19" spans="1:11" ht="27.75" customHeight="1" x14ac:dyDescent="0.25">
      <c r="A19" s="237" t="s">
        <v>708</v>
      </c>
      <c r="B19" s="236">
        <v>48</v>
      </c>
      <c r="C19" s="235">
        <v>308252</v>
      </c>
      <c r="D19" s="234">
        <v>40042.980000000003</v>
      </c>
      <c r="E19" s="233">
        <v>40113.269999999997</v>
      </c>
      <c r="F19" s="234">
        <f t="shared" si="0"/>
        <v>70.289999999993597</v>
      </c>
      <c r="G19" s="234">
        <v>258.95</v>
      </c>
      <c r="H19" s="234">
        <v>329.25</v>
      </c>
      <c r="I19" s="234">
        <f t="shared" si="1"/>
        <v>12.990339073225805</v>
      </c>
      <c r="J19" s="233">
        <f t="shared" si="2"/>
        <v>13.013141844983972</v>
      </c>
      <c r="K19" s="232">
        <f t="shared" si="3"/>
        <v>2.280277175816714E-2</v>
      </c>
    </row>
    <row r="20" spans="1:11" ht="27.75" customHeight="1" x14ac:dyDescent="0.25">
      <c r="A20" s="237" t="s">
        <v>15</v>
      </c>
      <c r="B20" s="236">
        <v>35</v>
      </c>
      <c r="C20" s="235">
        <v>307690</v>
      </c>
      <c r="D20" s="234">
        <v>38262.81</v>
      </c>
      <c r="E20" s="233">
        <v>37830.82</v>
      </c>
      <c r="F20" s="234">
        <f t="shared" si="0"/>
        <v>-431.98999999999796</v>
      </c>
      <c r="G20" s="234">
        <v>469.93</v>
      </c>
      <c r="H20" s="234">
        <v>38.22</v>
      </c>
      <c r="I20" s="234">
        <f t="shared" si="1"/>
        <v>12.435506516298872</v>
      </c>
      <c r="J20" s="233">
        <f t="shared" si="2"/>
        <v>12.295108713315351</v>
      </c>
      <c r="K20" s="232">
        <f t="shared" si="3"/>
        <v>-0.14039780298352156</v>
      </c>
    </row>
    <row r="21" spans="1:11" ht="27.75" customHeight="1" x14ac:dyDescent="0.25">
      <c r="A21" s="237" t="s">
        <v>707</v>
      </c>
      <c r="B21" s="236">
        <v>9</v>
      </c>
      <c r="C21" s="235">
        <v>22327</v>
      </c>
      <c r="D21" s="234">
        <v>7027.47</v>
      </c>
      <c r="E21" s="233">
        <v>5648.53</v>
      </c>
      <c r="F21" s="234">
        <f t="shared" si="0"/>
        <v>-1378.9400000000005</v>
      </c>
      <c r="G21" s="234">
        <v>2391.1</v>
      </c>
      <c r="H21" s="234">
        <v>1012.14</v>
      </c>
      <c r="I21" s="234">
        <f t="shared" si="1"/>
        <v>31.475209387736825</v>
      </c>
      <c r="J21" s="233">
        <f t="shared" si="2"/>
        <v>25.299099744703724</v>
      </c>
      <c r="K21" s="232">
        <f t="shared" si="3"/>
        <v>-6.1761096430331008</v>
      </c>
    </row>
    <row r="22" spans="1:11" ht="27.75" customHeight="1" x14ac:dyDescent="0.25">
      <c r="A22" s="237" t="s">
        <v>706</v>
      </c>
      <c r="B22" s="236">
        <v>7</v>
      </c>
      <c r="C22" s="235">
        <v>22429</v>
      </c>
      <c r="D22" s="234">
        <v>3865.76</v>
      </c>
      <c r="E22" s="233">
        <v>4127.43</v>
      </c>
      <c r="F22" s="234">
        <f t="shared" si="0"/>
        <v>261.67000000000007</v>
      </c>
      <c r="G22" s="234">
        <v>93.86</v>
      </c>
      <c r="H22" s="234">
        <v>355.13</v>
      </c>
      <c r="I22" s="234">
        <f t="shared" si="1"/>
        <v>17.235543269873823</v>
      </c>
      <c r="J22" s="233">
        <f t="shared" si="2"/>
        <v>18.402202505684606</v>
      </c>
      <c r="K22" s="232">
        <f t="shared" si="3"/>
        <v>1.1666592358107835</v>
      </c>
    </row>
    <row r="23" spans="1:11" ht="27.75" customHeight="1" x14ac:dyDescent="0.25">
      <c r="A23" s="237" t="s">
        <v>705</v>
      </c>
      <c r="B23" s="236">
        <v>8</v>
      </c>
      <c r="C23" s="235">
        <v>21081</v>
      </c>
      <c r="D23" s="234">
        <v>6021.14</v>
      </c>
      <c r="E23" s="233">
        <v>4958.6400000000003</v>
      </c>
      <c r="F23" s="234">
        <f t="shared" si="0"/>
        <v>-1062.5</v>
      </c>
      <c r="G23" s="234">
        <v>2669.27</v>
      </c>
      <c r="H23" s="234">
        <v>1606.71</v>
      </c>
      <c r="I23" s="234">
        <f t="shared" si="1"/>
        <v>28.561927802286419</v>
      </c>
      <c r="J23" s="233">
        <f t="shared" si="2"/>
        <v>23.521844314785827</v>
      </c>
      <c r="K23" s="232">
        <f t="shared" si="3"/>
        <v>-5.040083487500592</v>
      </c>
    </row>
    <row r="24" spans="1:11" ht="27.75" customHeight="1" x14ac:dyDescent="0.25">
      <c r="A24" s="237" t="s">
        <v>704</v>
      </c>
      <c r="B24" s="236">
        <v>7</v>
      </c>
      <c r="C24" s="235">
        <v>16579</v>
      </c>
      <c r="D24" s="234">
        <v>4815.18</v>
      </c>
      <c r="E24" s="233">
        <v>5266.72</v>
      </c>
      <c r="F24" s="234">
        <f t="shared" si="0"/>
        <v>451.53999999999996</v>
      </c>
      <c r="G24" s="234">
        <v>721.75</v>
      </c>
      <c r="H24" s="234">
        <v>1172.5999999999999</v>
      </c>
      <c r="I24" s="234">
        <f t="shared" si="1"/>
        <v>29.043850654442373</v>
      </c>
      <c r="J24" s="233">
        <f t="shared" si="2"/>
        <v>31.767416611375836</v>
      </c>
      <c r="K24" s="232">
        <f t="shared" si="3"/>
        <v>2.7235659569334629</v>
      </c>
    </row>
    <row r="25" spans="1:11" ht="27.75" customHeight="1" x14ac:dyDescent="0.25">
      <c r="A25" s="237" t="s">
        <v>20</v>
      </c>
      <c r="B25" s="236">
        <v>30</v>
      </c>
      <c r="C25" s="235">
        <v>155707</v>
      </c>
      <c r="D25" s="234">
        <v>16648.27</v>
      </c>
      <c r="E25" s="233">
        <v>16425.759999999998</v>
      </c>
      <c r="F25" s="234">
        <f t="shared" si="0"/>
        <v>-222.51000000000204</v>
      </c>
      <c r="G25" s="234">
        <v>271.75</v>
      </c>
      <c r="H25" s="234">
        <v>48.69</v>
      </c>
      <c r="I25" s="234">
        <f t="shared" si="1"/>
        <v>10.692049811504942</v>
      </c>
      <c r="J25" s="233">
        <f t="shared" si="2"/>
        <v>10.54914679494178</v>
      </c>
      <c r="K25" s="232">
        <f t="shared" si="3"/>
        <v>-0.14290301656316196</v>
      </c>
    </row>
    <row r="26" spans="1:11" ht="27.75" customHeight="1" x14ac:dyDescent="0.25">
      <c r="A26" s="237" t="s">
        <v>81</v>
      </c>
      <c r="B26" s="236">
        <v>20</v>
      </c>
      <c r="C26" s="235">
        <v>50362</v>
      </c>
      <c r="D26" s="234">
        <v>1019.5</v>
      </c>
      <c r="E26" s="233">
        <v>936.83</v>
      </c>
      <c r="F26" s="234">
        <f t="shared" si="0"/>
        <v>-82.669999999999959</v>
      </c>
      <c r="G26" s="234">
        <v>112.7</v>
      </c>
      <c r="H26" s="234">
        <v>30.56</v>
      </c>
      <c r="I26" s="234">
        <f t="shared" si="1"/>
        <v>2.0243437512410152</v>
      </c>
      <c r="J26" s="233">
        <f t="shared" si="2"/>
        <v>1.8601922084111038</v>
      </c>
      <c r="K26" s="232">
        <f t="shared" si="3"/>
        <v>-0.1641515428299114</v>
      </c>
    </row>
    <row r="27" spans="1:11" ht="27.75" customHeight="1" x14ac:dyDescent="0.25">
      <c r="A27" s="237" t="s">
        <v>79</v>
      </c>
      <c r="B27" s="236">
        <v>32</v>
      </c>
      <c r="C27" s="235">
        <v>342239</v>
      </c>
      <c r="D27" s="234">
        <v>93689.47</v>
      </c>
      <c r="E27" s="233">
        <v>84929.1</v>
      </c>
      <c r="F27" s="234">
        <f t="shared" si="0"/>
        <v>-8760.3699999999953</v>
      </c>
      <c r="G27" s="234">
        <v>10264.6</v>
      </c>
      <c r="H27" s="234">
        <v>1503.37</v>
      </c>
      <c r="I27" s="234">
        <f t="shared" si="1"/>
        <v>27.375451073664898</v>
      </c>
      <c r="J27" s="233">
        <f t="shared" si="2"/>
        <v>24.81572818994913</v>
      </c>
      <c r="K27" s="232">
        <f t="shared" si="3"/>
        <v>-2.5597228837157679</v>
      </c>
    </row>
    <row r="28" spans="1:11" ht="27.75" customHeight="1" x14ac:dyDescent="0.25">
      <c r="A28" s="237" t="s">
        <v>23</v>
      </c>
      <c r="B28" s="236">
        <v>4</v>
      </c>
      <c r="C28" s="235">
        <v>7096</v>
      </c>
      <c r="D28" s="234">
        <v>3280.88</v>
      </c>
      <c r="E28" s="233">
        <v>3273.15</v>
      </c>
      <c r="F28" s="234">
        <f t="shared" si="0"/>
        <v>-7.7300000000000182</v>
      </c>
      <c r="G28" s="234">
        <v>11.83</v>
      </c>
      <c r="H28" s="234">
        <v>4.29</v>
      </c>
      <c r="I28" s="234">
        <f t="shared" si="1"/>
        <v>46.235625704622322</v>
      </c>
      <c r="J28" s="233">
        <f t="shared" si="2"/>
        <v>46.126691093573847</v>
      </c>
      <c r="K28" s="232">
        <f t="shared" si="3"/>
        <v>-0.10893461104847546</v>
      </c>
    </row>
    <row r="29" spans="1:11" ht="27.75" customHeight="1" x14ac:dyDescent="0.25">
      <c r="A29" s="237" t="s">
        <v>74</v>
      </c>
      <c r="B29" s="236">
        <v>30</v>
      </c>
      <c r="C29" s="235">
        <v>130058</v>
      </c>
      <c r="D29" s="234">
        <v>9125.56</v>
      </c>
      <c r="E29" s="233">
        <v>8721.7900000000009</v>
      </c>
      <c r="F29" s="234">
        <f t="shared" si="0"/>
        <v>-403.76999999999862</v>
      </c>
      <c r="G29" s="234">
        <v>426.78</v>
      </c>
      <c r="H29" s="234">
        <v>22.74</v>
      </c>
      <c r="I29" s="234">
        <f t="shared" si="1"/>
        <v>7.0165310861308035</v>
      </c>
      <c r="J29" s="233">
        <f t="shared" si="2"/>
        <v>6.7060772885943196</v>
      </c>
      <c r="K29" s="232">
        <f t="shared" si="3"/>
        <v>-0.31045379753648383</v>
      </c>
    </row>
    <row r="30" spans="1:11" ht="27.75" customHeight="1" x14ac:dyDescent="0.25">
      <c r="A30" s="237" t="s">
        <v>26</v>
      </c>
      <c r="B30" s="236">
        <v>4</v>
      </c>
      <c r="C30" s="235">
        <v>10486</v>
      </c>
      <c r="D30" s="234">
        <v>1315.17</v>
      </c>
      <c r="E30" s="233">
        <v>964.64</v>
      </c>
      <c r="F30" s="234">
        <f t="shared" si="0"/>
        <v>-350.53000000000009</v>
      </c>
      <c r="G30" s="234">
        <v>486.15</v>
      </c>
      <c r="H30" s="234">
        <v>135.07</v>
      </c>
      <c r="I30" s="234">
        <f t="shared" si="1"/>
        <v>12.542151440015259</v>
      </c>
      <c r="J30" s="233">
        <f t="shared" si="2"/>
        <v>9.1993133702078964</v>
      </c>
      <c r="K30" s="232">
        <f t="shared" si="3"/>
        <v>-3.3428380698073621</v>
      </c>
    </row>
    <row r="31" spans="1:11" ht="27.75" customHeight="1" x14ac:dyDescent="0.25">
      <c r="A31" s="237" t="s">
        <v>703</v>
      </c>
      <c r="B31" s="236">
        <v>13</v>
      </c>
      <c r="C31" s="235">
        <v>53483</v>
      </c>
      <c r="D31" s="234">
        <v>12790.06</v>
      </c>
      <c r="E31" s="233">
        <v>12859.53</v>
      </c>
      <c r="F31" s="234">
        <f t="shared" si="0"/>
        <v>69.470000000001164</v>
      </c>
      <c r="G31" s="234">
        <v>440.35</v>
      </c>
      <c r="H31" s="234">
        <v>509.86</v>
      </c>
      <c r="I31" s="234">
        <f t="shared" si="1"/>
        <v>23.914253127161899</v>
      </c>
      <c r="J31" s="233">
        <f t="shared" si="2"/>
        <v>24.044144868462876</v>
      </c>
      <c r="K31" s="232">
        <f t="shared" si="3"/>
        <v>0.1298917413009768</v>
      </c>
    </row>
    <row r="32" spans="1:11" ht="27.75" customHeight="1" x14ac:dyDescent="0.25">
      <c r="A32" s="237" t="s">
        <v>83</v>
      </c>
      <c r="B32" s="236">
        <v>70</v>
      </c>
      <c r="C32" s="235">
        <v>240928</v>
      </c>
      <c r="D32" s="234">
        <v>10988.59</v>
      </c>
      <c r="E32" s="233">
        <v>9881.24</v>
      </c>
      <c r="F32" s="234">
        <f t="shared" si="0"/>
        <v>-1107.3500000000004</v>
      </c>
      <c r="G32" s="234">
        <v>1269.71</v>
      </c>
      <c r="H32" s="235">
        <v>163.08000000000001</v>
      </c>
      <c r="I32" s="234">
        <f t="shared" si="1"/>
        <v>4.5609435183955371</v>
      </c>
      <c r="J32" s="233">
        <f t="shared" si="2"/>
        <v>4.1013248771417192</v>
      </c>
      <c r="K32" s="232">
        <f t="shared" si="3"/>
        <v>-0.45961864125381791</v>
      </c>
    </row>
    <row r="33" spans="1:13" ht="27.75" customHeight="1" x14ac:dyDescent="0.25">
      <c r="A33" s="237" t="s">
        <v>29</v>
      </c>
      <c r="B33" s="236">
        <v>19</v>
      </c>
      <c r="C33" s="235">
        <v>88752</v>
      </c>
      <c r="D33" s="234">
        <v>1994.41</v>
      </c>
      <c r="E33" s="233">
        <v>1929.2</v>
      </c>
      <c r="F33" s="234">
        <f t="shared" si="0"/>
        <v>-65.210000000000036</v>
      </c>
      <c r="G33" s="234">
        <v>92.98</v>
      </c>
      <c r="H33" s="234">
        <v>28.46</v>
      </c>
      <c r="I33" s="234">
        <f t="shared" si="1"/>
        <v>2.2471718947178658</v>
      </c>
      <c r="J33" s="233">
        <f t="shared" si="2"/>
        <v>2.1736974941409772</v>
      </c>
      <c r="K33" s="232">
        <f t="shared" si="3"/>
        <v>-7.3474400576888588E-2</v>
      </c>
    </row>
    <row r="34" spans="1:13" ht="27.75" customHeight="1" x14ac:dyDescent="0.25">
      <c r="A34" s="237" t="s">
        <v>702</v>
      </c>
      <c r="B34" s="236">
        <v>8</v>
      </c>
      <c r="C34" s="235">
        <v>9490</v>
      </c>
      <c r="D34" s="234">
        <v>337.3</v>
      </c>
      <c r="E34" s="233">
        <v>315</v>
      </c>
      <c r="F34" s="234">
        <f t="shared" si="0"/>
        <v>-22.300000000000011</v>
      </c>
      <c r="G34" s="234">
        <v>27.33</v>
      </c>
      <c r="H34" s="234">
        <v>4.68</v>
      </c>
      <c r="I34" s="234">
        <f t="shared" si="1"/>
        <v>3.5542676501580615</v>
      </c>
      <c r="J34" s="233">
        <f t="shared" si="2"/>
        <v>3.3192834562697575</v>
      </c>
      <c r="K34" s="232">
        <f t="shared" si="3"/>
        <v>-0.23498419388830394</v>
      </c>
    </row>
    <row r="35" spans="1:13" ht="27.75" customHeight="1" x14ac:dyDescent="0.25">
      <c r="A35" s="231" t="s">
        <v>300</v>
      </c>
      <c r="B35" s="230">
        <f>SUM(B5:B34)</f>
        <v>599</v>
      </c>
      <c r="C35" s="230">
        <f>SUM(C5:C34)</f>
        <v>3166414</v>
      </c>
      <c r="D35" s="229">
        <f>SUM(D5:D34)</f>
        <v>472261.95000000007</v>
      </c>
      <c r="E35" s="228">
        <f>SUM(E5:E34)</f>
        <v>467021.16000000015</v>
      </c>
      <c r="F35" s="229">
        <f t="shared" si="0"/>
        <v>-5240.7899999999208</v>
      </c>
      <c r="G35" s="230">
        <f>SUM(G5:G34)</f>
        <v>32340.38</v>
      </c>
      <c r="H35" s="230">
        <f>SUM(H5:H34)</f>
        <v>27098.42</v>
      </c>
      <c r="I35" s="229">
        <f t="shared" si="1"/>
        <v>14.914725301239828</v>
      </c>
      <c r="J35" s="228">
        <f t="shared" si="2"/>
        <v>14.749213463558467</v>
      </c>
      <c r="K35" s="228">
        <f t="shared" si="3"/>
        <v>-0.16551183768136113</v>
      </c>
    </row>
    <row r="36" spans="1:13" ht="18" customHeight="1" x14ac:dyDescent="0.25">
      <c r="A36" s="372" t="s">
        <v>701</v>
      </c>
      <c r="B36" s="372"/>
      <c r="C36" s="372"/>
      <c r="D36" s="372"/>
      <c r="E36" s="372"/>
      <c r="F36" s="372"/>
      <c r="G36" s="372"/>
      <c r="H36" s="372"/>
      <c r="I36" s="372"/>
      <c r="J36" s="372"/>
      <c r="K36" s="372"/>
    </row>
    <row r="37" spans="1:13" ht="44.25" hidden="1" customHeight="1" x14ac:dyDescent="0.25">
      <c r="A37" s="225" t="s">
        <v>700</v>
      </c>
      <c r="B37" s="373" t="s">
        <v>699</v>
      </c>
      <c r="C37" s="373"/>
      <c r="D37" s="373"/>
      <c r="E37" s="373"/>
      <c r="F37" s="373"/>
      <c r="G37" s="373"/>
      <c r="H37" s="373"/>
      <c r="I37" s="373"/>
      <c r="J37" s="373"/>
      <c r="K37" s="373"/>
    </row>
    <row r="44" spans="1:13" x14ac:dyDescent="0.25">
      <c r="F44" s="227"/>
    </row>
    <row r="47" spans="1:13" ht="18.75" customHeight="1" x14ac:dyDescent="0.25">
      <c r="F47" s="374"/>
      <c r="G47" s="373"/>
      <c r="H47" s="373"/>
      <c r="I47" s="373"/>
      <c r="J47" s="373"/>
      <c r="K47" s="373"/>
      <c r="L47" s="373"/>
      <c r="M47" s="373"/>
    </row>
    <row r="54" spans="4:4" s="226" customFormat="1" x14ac:dyDescent="0.25">
      <c r="D54" s="227"/>
    </row>
  </sheetData>
  <mergeCells count="13">
    <mergeCell ref="A36:K36"/>
    <mergeCell ref="B37:K37"/>
    <mergeCell ref="F47:M47"/>
    <mergeCell ref="A1:K1"/>
    <mergeCell ref="A3:A4"/>
    <mergeCell ref="B3:B4"/>
    <mergeCell ref="C3:C4"/>
    <mergeCell ref="D3:E3"/>
    <mergeCell ref="F3:F4"/>
    <mergeCell ref="G3:G4"/>
    <mergeCell ref="H3:H4"/>
    <mergeCell ref="I3:J3"/>
    <mergeCell ref="K3:K4"/>
  </mergeCells>
  <printOptions horizontalCentered="1" verticalCentered="1"/>
  <pageMargins left="0.78740157480314965" right="0.70866141732283472" top="0.74803149606299213" bottom="0.74803149606299213" header="0.31496062992125984" footer="0.31496062992125984"/>
  <pageSetup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view="pageBreakPreview" topLeftCell="A13" zoomScaleSheetLayoutView="100" workbookViewId="0">
      <selection activeCell="D29" sqref="D29:D31"/>
    </sheetView>
  </sheetViews>
  <sheetFormatPr defaultRowHeight="15" x14ac:dyDescent="0.25"/>
  <cols>
    <col min="1" max="1" width="6.28515625" style="4" customWidth="1"/>
    <col min="2" max="2" width="22.28515625" style="11" bestFit="1" customWidth="1"/>
    <col min="3" max="3" width="27.42578125" style="12" bestFit="1" customWidth="1"/>
    <col min="4" max="4" width="23" style="4" customWidth="1"/>
    <col min="5" max="5" width="17.85546875" style="4" bestFit="1" customWidth="1"/>
    <col min="6" max="257" width="9.140625" style="4"/>
    <col min="258" max="258" width="12.42578125" style="4" customWidth="1"/>
    <col min="259" max="259" width="22.28515625" style="4" bestFit="1" customWidth="1"/>
    <col min="260" max="260" width="23" style="4" bestFit="1" customWidth="1"/>
    <col min="261" max="261" width="17.85546875" style="4" bestFit="1" customWidth="1"/>
    <col min="262" max="513" width="9.140625" style="4"/>
    <col min="514" max="514" width="12.42578125" style="4" customWidth="1"/>
    <col min="515" max="515" width="22.28515625" style="4" bestFit="1" customWidth="1"/>
    <col min="516" max="516" width="23" style="4" bestFit="1" customWidth="1"/>
    <col min="517" max="517" width="17.85546875" style="4" bestFit="1" customWidth="1"/>
    <col min="518" max="769" width="9.140625" style="4"/>
    <col min="770" max="770" width="12.42578125" style="4" customWidth="1"/>
    <col min="771" max="771" width="22.28515625" style="4" bestFit="1" customWidth="1"/>
    <col min="772" max="772" width="23" style="4" bestFit="1" customWidth="1"/>
    <col min="773" max="773" width="17.85546875" style="4" bestFit="1" customWidth="1"/>
    <col min="774" max="1025" width="9.140625" style="4"/>
    <col min="1026" max="1026" width="12.42578125" style="4" customWidth="1"/>
    <col min="1027" max="1027" width="22.28515625" style="4" bestFit="1" customWidth="1"/>
    <col min="1028" max="1028" width="23" style="4" bestFit="1" customWidth="1"/>
    <col min="1029" max="1029" width="17.85546875" style="4" bestFit="1" customWidth="1"/>
    <col min="1030" max="1281" width="9.140625" style="4"/>
    <col min="1282" max="1282" width="12.42578125" style="4" customWidth="1"/>
    <col min="1283" max="1283" width="22.28515625" style="4" bestFit="1" customWidth="1"/>
    <col min="1284" max="1284" width="23" style="4" bestFit="1" customWidth="1"/>
    <col min="1285" max="1285" width="17.85546875" style="4" bestFit="1" customWidth="1"/>
    <col min="1286" max="1537" width="9.140625" style="4"/>
    <col min="1538" max="1538" width="12.42578125" style="4" customWidth="1"/>
    <col min="1539" max="1539" width="22.28515625" style="4" bestFit="1" customWidth="1"/>
    <col min="1540" max="1540" width="23" style="4" bestFit="1" customWidth="1"/>
    <col min="1541" max="1541" width="17.85546875" style="4" bestFit="1" customWidth="1"/>
    <col min="1542" max="1793" width="9.140625" style="4"/>
    <col min="1794" max="1794" width="12.42578125" style="4" customWidth="1"/>
    <col min="1795" max="1795" width="22.28515625" style="4" bestFit="1" customWidth="1"/>
    <col min="1796" max="1796" width="23" style="4" bestFit="1" customWidth="1"/>
    <col min="1797" max="1797" width="17.85546875" style="4" bestFit="1" customWidth="1"/>
    <col min="1798" max="2049" width="9.140625" style="4"/>
    <col min="2050" max="2050" width="12.42578125" style="4" customWidth="1"/>
    <col min="2051" max="2051" width="22.28515625" style="4" bestFit="1" customWidth="1"/>
    <col min="2052" max="2052" width="23" style="4" bestFit="1" customWidth="1"/>
    <col min="2053" max="2053" width="17.85546875" style="4" bestFit="1" customWidth="1"/>
    <col min="2054" max="2305" width="9.140625" style="4"/>
    <col min="2306" max="2306" width="12.42578125" style="4" customWidth="1"/>
    <col min="2307" max="2307" width="22.28515625" style="4" bestFit="1" customWidth="1"/>
    <col min="2308" max="2308" width="23" style="4" bestFit="1" customWidth="1"/>
    <col min="2309" max="2309" width="17.85546875" style="4" bestFit="1" customWidth="1"/>
    <col min="2310" max="2561" width="9.140625" style="4"/>
    <col min="2562" max="2562" width="12.42578125" style="4" customWidth="1"/>
    <col min="2563" max="2563" width="22.28515625" style="4" bestFit="1" customWidth="1"/>
    <col min="2564" max="2564" width="23" style="4" bestFit="1" customWidth="1"/>
    <col min="2565" max="2565" width="17.85546875" style="4" bestFit="1" customWidth="1"/>
    <col min="2566" max="2817" width="9.140625" style="4"/>
    <col min="2818" max="2818" width="12.42578125" style="4" customWidth="1"/>
    <col min="2819" max="2819" width="22.28515625" style="4" bestFit="1" customWidth="1"/>
    <col min="2820" max="2820" width="23" style="4" bestFit="1" customWidth="1"/>
    <col min="2821" max="2821" width="17.85546875" style="4" bestFit="1" customWidth="1"/>
    <col min="2822" max="3073" width="9.140625" style="4"/>
    <col min="3074" max="3074" width="12.42578125" style="4" customWidth="1"/>
    <col min="3075" max="3075" width="22.28515625" style="4" bestFit="1" customWidth="1"/>
    <col min="3076" max="3076" width="23" style="4" bestFit="1" customWidth="1"/>
    <col min="3077" max="3077" width="17.85546875" style="4" bestFit="1" customWidth="1"/>
    <col min="3078" max="3329" width="9.140625" style="4"/>
    <col min="3330" max="3330" width="12.42578125" style="4" customWidth="1"/>
    <col min="3331" max="3331" width="22.28515625" style="4" bestFit="1" customWidth="1"/>
    <col min="3332" max="3332" width="23" style="4" bestFit="1" customWidth="1"/>
    <col min="3333" max="3333" width="17.85546875" style="4" bestFit="1" customWidth="1"/>
    <col min="3334" max="3585" width="9.140625" style="4"/>
    <col min="3586" max="3586" width="12.42578125" style="4" customWidth="1"/>
    <col min="3587" max="3587" width="22.28515625" style="4" bestFit="1" customWidth="1"/>
    <col min="3588" max="3588" width="23" style="4" bestFit="1" customWidth="1"/>
    <col min="3589" max="3589" width="17.85546875" style="4" bestFit="1" customWidth="1"/>
    <col min="3590" max="3841" width="9.140625" style="4"/>
    <col min="3842" max="3842" width="12.42578125" style="4" customWidth="1"/>
    <col min="3843" max="3843" width="22.28515625" style="4" bestFit="1" customWidth="1"/>
    <col min="3844" max="3844" width="23" style="4" bestFit="1" customWidth="1"/>
    <col min="3845" max="3845" width="17.85546875" style="4" bestFit="1" customWidth="1"/>
    <col min="3846" max="4097" width="9.140625" style="4"/>
    <col min="4098" max="4098" width="12.42578125" style="4" customWidth="1"/>
    <col min="4099" max="4099" width="22.28515625" style="4" bestFit="1" customWidth="1"/>
    <col min="4100" max="4100" width="23" style="4" bestFit="1" customWidth="1"/>
    <col min="4101" max="4101" width="17.85546875" style="4" bestFit="1" customWidth="1"/>
    <col min="4102" max="4353" width="9.140625" style="4"/>
    <col min="4354" max="4354" width="12.42578125" style="4" customWidth="1"/>
    <col min="4355" max="4355" width="22.28515625" style="4" bestFit="1" customWidth="1"/>
    <col min="4356" max="4356" width="23" style="4" bestFit="1" customWidth="1"/>
    <col min="4357" max="4357" width="17.85546875" style="4" bestFit="1" customWidth="1"/>
    <col min="4358" max="4609" width="9.140625" style="4"/>
    <col min="4610" max="4610" width="12.42578125" style="4" customWidth="1"/>
    <col min="4611" max="4611" width="22.28515625" style="4" bestFit="1" customWidth="1"/>
    <col min="4612" max="4612" width="23" style="4" bestFit="1" customWidth="1"/>
    <col min="4613" max="4613" width="17.85546875" style="4" bestFit="1" customWidth="1"/>
    <col min="4614" max="4865" width="9.140625" style="4"/>
    <col min="4866" max="4866" width="12.42578125" style="4" customWidth="1"/>
    <col min="4867" max="4867" width="22.28515625" style="4" bestFit="1" customWidth="1"/>
    <col min="4868" max="4868" width="23" style="4" bestFit="1" customWidth="1"/>
    <col min="4869" max="4869" width="17.85546875" style="4" bestFit="1" customWidth="1"/>
    <col min="4870" max="5121" width="9.140625" style="4"/>
    <col min="5122" max="5122" width="12.42578125" style="4" customWidth="1"/>
    <col min="5123" max="5123" width="22.28515625" style="4" bestFit="1" customWidth="1"/>
    <col min="5124" max="5124" width="23" style="4" bestFit="1" customWidth="1"/>
    <col min="5125" max="5125" width="17.85546875" style="4" bestFit="1" customWidth="1"/>
    <col min="5126" max="5377" width="9.140625" style="4"/>
    <col min="5378" max="5378" width="12.42578125" style="4" customWidth="1"/>
    <col min="5379" max="5379" width="22.28515625" style="4" bestFit="1" customWidth="1"/>
    <col min="5380" max="5380" width="23" style="4" bestFit="1" customWidth="1"/>
    <col min="5381" max="5381" width="17.85546875" style="4" bestFit="1" customWidth="1"/>
    <col min="5382" max="5633" width="9.140625" style="4"/>
    <col min="5634" max="5634" width="12.42578125" style="4" customWidth="1"/>
    <col min="5635" max="5635" width="22.28515625" style="4" bestFit="1" customWidth="1"/>
    <col min="5636" max="5636" width="23" style="4" bestFit="1" customWidth="1"/>
    <col min="5637" max="5637" width="17.85546875" style="4" bestFit="1" customWidth="1"/>
    <col min="5638" max="5889" width="9.140625" style="4"/>
    <col min="5890" max="5890" width="12.42578125" style="4" customWidth="1"/>
    <col min="5891" max="5891" width="22.28515625" style="4" bestFit="1" customWidth="1"/>
    <col min="5892" max="5892" width="23" style="4" bestFit="1" customWidth="1"/>
    <col min="5893" max="5893" width="17.85546875" style="4" bestFit="1" customWidth="1"/>
    <col min="5894" max="6145" width="9.140625" style="4"/>
    <col min="6146" max="6146" width="12.42578125" style="4" customWidth="1"/>
    <col min="6147" max="6147" width="22.28515625" style="4" bestFit="1" customWidth="1"/>
    <col min="6148" max="6148" width="23" style="4" bestFit="1" customWidth="1"/>
    <col min="6149" max="6149" width="17.85546875" style="4" bestFit="1" customWidth="1"/>
    <col min="6150" max="6401" width="9.140625" style="4"/>
    <col min="6402" max="6402" width="12.42578125" style="4" customWidth="1"/>
    <col min="6403" max="6403" width="22.28515625" style="4" bestFit="1" customWidth="1"/>
    <col min="6404" max="6404" width="23" style="4" bestFit="1" customWidth="1"/>
    <col min="6405" max="6405" width="17.85546875" style="4" bestFit="1" customWidth="1"/>
    <col min="6406" max="6657" width="9.140625" style="4"/>
    <col min="6658" max="6658" width="12.42578125" style="4" customWidth="1"/>
    <col min="6659" max="6659" width="22.28515625" style="4" bestFit="1" customWidth="1"/>
    <col min="6660" max="6660" width="23" style="4" bestFit="1" customWidth="1"/>
    <col min="6661" max="6661" width="17.85546875" style="4" bestFit="1" customWidth="1"/>
    <col min="6662" max="6913" width="9.140625" style="4"/>
    <col min="6914" max="6914" width="12.42578125" style="4" customWidth="1"/>
    <col min="6915" max="6915" width="22.28515625" style="4" bestFit="1" customWidth="1"/>
    <col min="6916" max="6916" width="23" style="4" bestFit="1" customWidth="1"/>
    <col min="6917" max="6917" width="17.85546875" style="4" bestFit="1" customWidth="1"/>
    <col min="6918" max="7169" width="9.140625" style="4"/>
    <col min="7170" max="7170" width="12.42578125" style="4" customWidth="1"/>
    <col min="7171" max="7171" width="22.28515625" style="4" bestFit="1" customWidth="1"/>
    <col min="7172" max="7172" width="23" style="4" bestFit="1" customWidth="1"/>
    <col min="7173" max="7173" width="17.85546875" style="4" bestFit="1" customWidth="1"/>
    <col min="7174" max="7425" width="9.140625" style="4"/>
    <col min="7426" max="7426" width="12.42578125" style="4" customWidth="1"/>
    <col min="7427" max="7427" width="22.28515625" style="4" bestFit="1" customWidth="1"/>
    <col min="7428" max="7428" width="23" style="4" bestFit="1" customWidth="1"/>
    <col min="7429" max="7429" width="17.85546875" style="4" bestFit="1" customWidth="1"/>
    <col min="7430" max="7681" width="9.140625" style="4"/>
    <col min="7682" max="7682" width="12.42578125" style="4" customWidth="1"/>
    <col min="7683" max="7683" width="22.28515625" style="4" bestFit="1" customWidth="1"/>
    <col min="7684" max="7684" width="23" style="4" bestFit="1" customWidth="1"/>
    <col min="7685" max="7685" width="17.85546875" style="4" bestFit="1" customWidth="1"/>
    <col min="7686" max="7937" width="9.140625" style="4"/>
    <col min="7938" max="7938" width="12.42578125" style="4" customWidth="1"/>
    <col min="7939" max="7939" width="22.28515625" style="4" bestFit="1" customWidth="1"/>
    <col min="7940" max="7940" width="23" style="4" bestFit="1" customWidth="1"/>
    <col min="7941" max="7941" width="17.85546875" style="4" bestFit="1" customWidth="1"/>
    <col min="7942" max="8193" width="9.140625" style="4"/>
    <col min="8194" max="8194" width="12.42578125" style="4" customWidth="1"/>
    <col min="8195" max="8195" width="22.28515625" style="4" bestFit="1" customWidth="1"/>
    <col min="8196" max="8196" width="23" style="4" bestFit="1" customWidth="1"/>
    <col min="8197" max="8197" width="17.85546875" style="4" bestFit="1" customWidth="1"/>
    <col min="8198" max="8449" width="9.140625" style="4"/>
    <col min="8450" max="8450" width="12.42578125" style="4" customWidth="1"/>
    <col min="8451" max="8451" width="22.28515625" style="4" bestFit="1" customWidth="1"/>
    <col min="8452" max="8452" width="23" style="4" bestFit="1" customWidth="1"/>
    <col min="8453" max="8453" width="17.85546875" style="4" bestFit="1" customWidth="1"/>
    <col min="8454" max="8705" width="9.140625" style="4"/>
    <col min="8706" max="8706" width="12.42578125" style="4" customWidth="1"/>
    <col min="8707" max="8707" width="22.28515625" style="4" bestFit="1" customWidth="1"/>
    <col min="8708" max="8708" width="23" style="4" bestFit="1" customWidth="1"/>
    <col min="8709" max="8709" width="17.85546875" style="4" bestFit="1" customWidth="1"/>
    <col min="8710" max="8961" width="9.140625" style="4"/>
    <col min="8962" max="8962" width="12.42578125" style="4" customWidth="1"/>
    <col min="8963" max="8963" width="22.28515625" style="4" bestFit="1" customWidth="1"/>
    <col min="8964" max="8964" width="23" style="4" bestFit="1" customWidth="1"/>
    <col min="8965" max="8965" width="17.85546875" style="4" bestFit="1" customWidth="1"/>
    <col min="8966" max="9217" width="9.140625" style="4"/>
    <col min="9218" max="9218" width="12.42578125" style="4" customWidth="1"/>
    <col min="9219" max="9219" width="22.28515625" style="4" bestFit="1" customWidth="1"/>
    <col min="9220" max="9220" width="23" style="4" bestFit="1" customWidth="1"/>
    <col min="9221" max="9221" width="17.85546875" style="4" bestFit="1" customWidth="1"/>
    <col min="9222" max="9473" width="9.140625" style="4"/>
    <col min="9474" max="9474" width="12.42578125" style="4" customWidth="1"/>
    <col min="9475" max="9475" width="22.28515625" style="4" bestFit="1" customWidth="1"/>
    <col min="9476" max="9476" width="23" style="4" bestFit="1" customWidth="1"/>
    <col min="9477" max="9477" width="17.85546875" style="4" bestFit="1" customWidth="1"/>
    <col min="9478" max="9729" width="9.140625" style="4"/>
    <col min="9730" max="9730" width="12.42578125" style="4" customWidth="1"/>
    <col min="9731" max="9731" width="22.28515625" style="4" bestFit="1" customWidth="1"/>
    <col min="9732" max="9732" width="23" style="4" bestFit="1" customWidth="1"/>
    <col min="9733" max="9733" width="17.85546875" style="4" bestFit="1" customWidth="1"/>
    <col min="9734" max="9985" width="9.140625" style="4"/>
    <col min="9986" max="9986" width="12.42578125" style="4" customWidth="1"/>
    <col min="9987" max="9987" width="22.28515625" style="4" bestFit="1" customWidth="1"/>
    <col min="9988" max="9988" width="23" style="4" bestFit="1" customWidth="1"/>
    <col min="9989" max="9989" width="17.85546875" style="4" bestFit="1" customWidth="1"/>
    <col min="9990" max="10241" width="9.140625" style="4"/>
    <col min="10242" max="10242" width="12.42578125" style="4" customWidth="1"/>
    <col min="10243" max="10243" width="22.28515625" style="4" bestFit="1" customWidth="1"/>
    <col min="10244" max="10244" width="23" style="4" bestFit="1" customWidth="1"/>
    <col min="10245" max="10245" width="17.85546875" style="4" bestFit="1" customWidth="1"/>
    <col min="10246" max="10497" width="9.140625" style="4"/>
    <col min="10498" max="10498" width="12.42578125" style="4" customWidth="1"/>
    <col min="10499" max="10499" width="22.28515625" style="4" bestFit="1" customWidth="1"/>
    <col min="10500" max="10500" width="23" style="4" bestFit="1" customWidth="1"/>
    <col min="10501" max="10501" width="17.85546875" style="4" bestFit="1" customWidth="1"/>
    <col min="10502" max="10753" width="9.140625" style="4"/>
    <col min="10754" max="10754" width="12.42578125" style="4" customWidth="1"/>
    <col min="10755" max="10755" width="22.28515625" style="4" bestFit="1" customWidth="1"/>
    <col min="10756" max="10756" width="23" style="4" bestFit="1" customWidth="1"/>
    <col min="10757" max="10757" width="17.85546875" style="4" bestFit="1" customWidth="1"/>
    <col min="10758" max="11009" width="9.140625" style="4"/>
    <col min="11010" max="11010" width="12.42578125" style="4" customWidth="1"/>
    <col min="11011" max="11011" width="22.28515625" style="4" bestFit="1" customWidth="1"/>
    <col min="11012" max="11012" width="23" style="4" bestFit="1" customWidth="1"/>
    <col min="11013" max="11013" width="17.85546875" style="4" bestFit="1" customWidth="1"/>
    <col min="11014" max="11265" width="9.140625" style="4"/>
    <col min="11266" max="11266" width="12.42578125" style="4" customWidth="1"/>
    <col min="11267" max="11267" width="22.28515625" style="4" bestFit="1" customWidth="1"/>
    <col min="11268" max="11268" width="23" style="4" bestFit="1" customWidth="1"/>
    <col min="11269" max="11269" width="17.85546875" style="4" bestFit="1" customWidth="1"/>
    <col min="11270" max="11521" width="9.140625" style="4"/>
    <col min="11522" max="11522" width="12.42578125" style="4" customWidth="1"/>
    <col min="11523" max="11523" width="22.28515625" style="4" bestFit="1" customWidth="1"/>
    <col min="11524" max="11524" width="23" style="4" bestFit="1" customWidth="1"/>
    <col min="11525" max="11525" width="17.85546875" style="4" bestFit="1" customWidth="1"/>
    <col min="11526" max="11777" width="9.140625" style="4"/>
    <col min="11778" max="11778" width="12.42578125" style="4" customWidth="1"/>
    <col min="11779" max="11779" width="22.28515625" style="4" bestFit="1" customWidth="1"/>
    <col min="11780" max="11780" width="23" style="4" bestFit="1" customWidth="1"/>
    <col min="11781" max="11781" width="17.85546875" style="4" bestFit="1" customWidth="1"/>
    <col min="11782" max="12033" width="9.140625" style="4"/>
    <col min="12034" max="12034" width="12.42578125" style="4" customWidth="1"/>
    <col min="12035" max="12035" width="22.28515625" style="4" bestFit="1" customWidth="1"/>
    <col min="12036" max="12036" width="23" style="4" bestFit="1" customWidth="1"/>
    <col min="12037" max="12037" width="17.85546875" style="4" bestFit="1" customWidth="1"/>
    <col min="12038" max="12289" width="9.140625" style="4"/>
    <col min="12290" max="12290" width="12.42578125" style="4" customWidth="1"/>
    <col min="12291" max="12291" width="22.28515625" style="4" bestFit="1" customWidth="1"/>
    <col min="12292" max="12292" width="23" style="4" bestFit="1" customWidth="1"/>
    <col min="12293" max="12293" width="17.85546875" style="4" bestFit="1" customWidth="1"/>
    <col min="12294" max="12545" width="9.140625" style="4"/>
    <col min="12546" max="12546" width="12.42578125" style="4" customWidth="1"/>
    <col min="12547" max="12547" width="22.28515625" style="4" bestFit="1" customWidth="1"/>
    <col min="12548" max="12548" width="23" style="4" bestFit="1" customWidth="1"/>
    <col min="12549" max="12549" width="17.85546875" style="4" bestFit="1" customWidth="1"/>
    <col min="12550" max="12801" width="9.140625" style="4"/>
    <col min="12802" max="12802" width="12.42578125" style="4" customWidth="1"/>
    <col min="12803" max="12803" width="22.28515625" style="4" bestFit="1" customWidth="1"/>
    <col min="12804" max="12804" width="23" style="4" bestFit="1" customWidth="1"/>
    <col min="12805" max="12805" width="17.85546875" style="4" bestFit="1" customWidth="1"/>
    <col min="12806" max="13057" width="9.140625" style="4"/>
    <col min="13058" max="13058" width="12.42578125" style="4" customWidth="1"/>
    <col min="13059" max="13059" width="22.28515625" style="4" bestFit="1" customWidth="1"/>
    <col min="13060" max="13060" width="23" style="4" bestFit="1" customWidth="1"/>
    <col min="13061" max="13061" width="17.85546875" style="4" bestFit="1" customWidth="1"/>
    <col min="13062" max="13313" width="9.140625" style="4"/>
    <col min="13314" max="13314" width="12.42578125" style="4" customWidth="1"/>
    <col min="13315" max="13315" width="22.28515625" style="4" bestFit="1" customWidth="1"/>
    <col min="13316" max="13316" width="23" style="4" bestFit="1" customWidth="1"/>
    <col min="13317" max="13317" width="17.85546875" style="4" bestFit="1" customWidth="1"/>
    <col min="13318" max="13569" width="9.140625" style="4"/>
    <col min="13570" max="13570" width="12.42578125" style="4" customWidth="1"/>
    <col min="13571" max="13571" width="22.28515625" style="4" bestFit="1" customWidth="1"/>
    <col min="13572" max="13572" width="23" style="4" bestFit="1" customWidth="1"/>
    <col min="13573" max="13573" width="17.85546875" style="4" bestFit="1" customWidth="1"/>
    <col min="13574" max="13825" width="9.140625" style="4"/>
    <col min="13826" max="13826" width="12.42578125" style="4" customWidth="1"/>
    <col min="13827" max="13827" width="22.28515625" style="4" bestFit="1" customWidth="1"/>
    <col min="13828" max="13828" width="23" style="4" bestFit="1" customWidth="1"/>
    <col min="13829" max="13829" width="17.85546875" style="4" bestFit="1" customWidth="1"/>
    <col min="13830" max="14081" width="9.140625" style="4"/>
    <col min="14082" max="14082" width="12.42578125" style="4" customWidth="1"/>
    <col min="14083" max="14083" width="22.28515625" style="4" bestFit="1" customWidth="1"/>
    <col min="14084" max="14084" width="23" style="4" bestFit="1" customWidth="1"/>
    <col min="14085" max="14085" width="17.85546875" style="4" bestFit="1" customWidth="1"/>
    <col min="14086" max="14337" width="9.140625" style="4"/>
    <col min="14338" max="14338" width="12.42578125" style="4" customWidth="1"/>
    <col min="14339" max="14339" width="22.28515625" style="4" bestFit="1" customWidth="1"/>
    <col min="14340" max="14340" width="23" style="4" bestFit="1" customWidth="1"/>
    <col min="14341" max="14341" width="17.85546875" style="4" bestFit="1" customWidth="1"/>
    <col min="14342" max="14593" width="9.140625" style="4"/>
    <col min="14594" max="14594" width="12.42578125" style="4" customWidth="1"/>
    <col min="14595" max="14595" width="22.28515625" style="4" bestFit="1" customWidth="1"/>
    <col min="14596" max="14596" width="23" style="4" bestFit="1" customWidth="1"/>
    <col min="14597" max="14597" width="17.85546875" style="4" bestFit="1" customWidth="1"/>
    <col min="14598" max="14849" width="9.140625" style="4"/>
    <col min="14850" max="14850" width="12.42578125" style="4" customWidth="1"/>
    <col min="14851" max="14851" width="22.28515625" style="4" bestFit="1" customWidth="1"/>
    <col min="14852" max="14852" width="23" style="4" bestFit="1" customWidth="1"/>
    <col min="14853" max="14853" width="17.85546875" style="4" bestFit="1" customWidth="1"/>
    <col min="14854" max="15105" width="9.140625" style="4"/>
    <col min="15106" max="15106" width="12.42578125" style="4" customWidth="1"/>
    <col min="15107" max="15107" width="22.28515625" style="4" bestFit="1" customWidth="1"/>
    <col min="15108" max="15108" width="23" style="4" bestFit="1" customWidth="1"/>
    <col min="15109" max="15109" width="17.85546875" style="4" bestFit="1" customWidth="1"/>
    <col min="15110" max="15361" width="9.140625" style="4"/>
    <col min="15362" max="15362" width="12.42578125" style="4" customWidth="1"/>
    <col min="15363" max="15363" width="22.28515625" style="4" bestFit="1" customWidth="1"/>
    <col min="15364" max="15364" width="23" style="4" bestFit="1" customWidth="1"/>
    <col min="15365" max="15365" width="17.85546875" style="4" bestFit="1" customWidth="1"/>
    <col min="15366" max="15617" width="9.140625" style="4"/>
    <col min="15618" max="15618" width="12.42578125" style="4" customWidth="1"/>
    <col min="15619" max="15619" width="22.28515625" style="4" bestFit="1" customWidth="1"/>
    <col min="15620" max="15620" width="23" style="4" bestFit="1" customWidth="1"/>
    <col min="15621" max="15621" width="17.85546875" style="4" bestFit="1" customWidth="1"/>
    <col min="15622" max="15873" width="9.140625" style="4"/>
    <col min="15874" max="15874" width="12.42578125" style="4" customWidth="1"/>
    <col min="15875" max="15875" width="22.28515625" style="4" bestFit="1" customWidth="1"/>
    <col min="15876" max="15876" width="23" style="4" bestFit="1" customWidth="1"/>
    <col min="15877" max="15877" width="17.85546875" style="4" bestFit="1" customWidth="1"/>
    <col min="15878" max="16129" width="9.140625" style="4"/>
    <col min="16130" max="16130" width="12.42578125" style="4" customWidth="1"/>
    <col min="16131" max="16131" width="22.28515625" style="4" bestFit="1" customWidth="1"/>
    <col min="16132" max="16132" width="23" style="4" bestFit="1" customWidth="1"/>
    <col min="16133" max="16133" width="17.85546875" style="4" bestFit="1" customWidth="1"/>
    <col min="16134" max="16384" width="9.140625" style="4"/>
  </cols>
  <sheetData>
    <row r="1" spans="1:6" ht="17.25" x14ac:dyDescent="0.25">
      <c r="A1" s="398" t="s">
        <v>473</v>
      </c>
      <c r="B1" s="398"/>
      <c r="C1" s="398"/>
      <c r="D1" s="398"/>
      <c r="E1" s="398"/>
      <c r="F1" s="398"/>
    </row>
    <row r="2" spans="1:6" s="17" customFormat="1" ht="31.5" x14ac:dyDescent="0.25">
      <c r="A2" s="13" t="s">
        <v>37</v>
      </c>
      <c r="B2" s="14" t="s">
        <v>38</v>
      </c>
      <c r="C2" s="15" t="s">
        <v>39</v>
      </c>
      <c r="D2" s="13" t="s">
        <v>449</v>
      </c>
      <c r="E2" s="16" t="s">
        <v>40</v>
      </c>
      <c r="F2" s="13" t="s">
        <v>41</v>
      </c>
    </row>
    <row r="3" spans="1:6" ht="18" customHeight="1" x14ac:dyDescent="0.25">
      <c r="A3" s="385">
        <v>1</v>
      </c>
      <c r="B3" s="391" t="s">
        <v>727</v>
      </c>
      <c r="C3" s="7"/>
      <c r="D3" s="382" t="s">
        <v>450</v>
      </c>
      <c r="E3" s="8">
        <v>174225</v>
      </c>
      <c r="F3" s="8"/>
    </row>
    <row r="4" spans="1:6" ht="18" customHeight="1" x14ac:dyDescent="0.25">
      <c r="A4" s="386"/>
      <c r="B4" s="392"/>
      <c r="C4" s="7" t="s">
        <v>42</v>
      </c>
      <c r="D4" s="383"/>
      <c r="E4" s="8">
        <v>98618</v>
      </c>
      <c r="F4" s="9">
        <v>3.3</v>
      </c>
    </row>
    <row r="5" spans="1:6" ht="18" customHeight="1" x14ac:dyDescent="0.25">
      <c r="A5" s="387"/>
      <c r="B5" s="393"/>
      <c r="C5" s="7" t="s">
        <v>43</v>
      </c>
      <c r="D5" s="384"/>
      <c r="E5" s="8">
        <v>75607</v>
      </c>
      <c r="F5" s="9">
        <v>2.2999999999999998</v>
      </c>
    </row>
    <row r="6" spans="1:6" ht="18" customHeight="1" x14ac:dyDescent="0.25">
      <c r="A6" s="385">
        <v>2</v>
      </c>
      <c r="B6" s="391" t="s">
        <v>728</v>
      </c>
      <c r="C6" s="7"/>
      <c r="D6" s="382" t="s">
        <v>451</v>
      </c>
      <c r="E6" s="8">
        <v>210385</v>
      </c>
      <c r="F6" s="9"/>
    </row>
    <row r="7" spans="1:6" ht="18" customHeight="1" x14ac:dyDescent="0.25">
      <c r="A7" s="386"/>
      <c r="B7" s="392"/>
      <c r="C7" s="7" t="s">
        <v>44</v>
      </c>
      <c r="D7" s="383"/>
      <c r="E7" s="8">
        <v>69033</v>
      </c>
      <c r="F7" s="9">
        <v>2.1</v>
      </c>
    </row>
    <row r="8" spans="1:6" ht="18" customHeight="1" x14ac:dyDescent="0.25">
      <c r="A8" s="386"/>
      <c r="B8" s="392"/>
      <c r="C8" s="7" t="s">
        <v>45</v>
      </c>
      <c r="D8" s="383"/>
      <c r="E8" s="8">
        <v>52596</v>
      </c>
      <c r="F8" s="9">
        <v>1.6</v>
      </c>
    </row>
    <row r="9" spans="1:6" ht="18" customHeight="1" x14ac:dyDescent="0.25">
      <c r="A9" s="386"/>
      <c r="B9" s="392"/>
      <c r="C9" s="7" t="s">
        <v>46</v>
      </c>
      <c r="D9" s="383"/>
      <c r="E9" s="8">
        <v>6575</v>
      </c>
      <c r="F9" s="9">
        <v>0.2</v>
      </c>
    </row>
    <row r="10" spans="1:6" ht="18" customHeight="1" x14ac:dyDescent="0.25">
      <c r="A10" s="387"/>
      <c r="B10" s="393"/>
      <c r="C10" s="7" t="s">
        <v>47</v>
      </c>
      <c r="D10" s="384"/>
      <c r="E10" s="8">
        <v>82182</v>
      </c>
      <c r="F10" s="9">
        <v>2.5</v>
      </c>
    </row>
    <row r="11" spans="1:6" ht="18" customHeight="1" x14ac:dyDescent="0.25">
      <c r="A11" s="385">
        <v>3</v>
      </c>
      <c r="B11" s="391" t="s">
        <v>729</v>
      </c>
      <c r="C11" s="7"/>
      <c r="D11" s="382" t="s">
        <v>462</v>
      </c>
      <c r="E11" s="8">
        <v>213672</v>
      </c>
      <c r="F11" s="9"/>
    </row>
    <row r="12" spans="1:6" ht="18" customHeight="1" x14ac:dyDescent="0.25">
      <c r="A12" s="386"/>
      <c r="B12" s="392"/>
      <c r="C12" s="7" t="s">
        <v>48</v>
      </c>
      <c r="D12" s="383"/>
      <c r="E12" s="8">
        <v>36160</v>
      </c>
      <c r="F12" s="9">
        <v>1.1000000000000001</v>
      </c>
    </row>
    <row r="13" spans="1:6" ht="18" customHeight="1" x14ac:dyDescent="0.25">
      <c r="A13" s="387"/>
      <c r="B13" s="393"/>
      <c r="C13" s="7" t="s">
        <v>49</v>
      </c>
      <c r="D13" s="384"/>
      <c r="E13" s="8">
        <v>177512</v>
      </c>
      <c r="F13" s="9">
        <v>5.4</v>
      </c>
    </row>
    <row r="14" spans="1:6" ht="18" customHeight="1" x14ac:dyDescent="0.25">
      <c r="A14" s="385">
        <v>4</v>
      </c>
      <c r="B14" s="391" t="s">
        <v>730</v>
      </c>
      <c r="C14" s="7"/>
      <c r="D14" s="382" t="s">
        <v>452</v>
      </c>
      <c r="E14" s="8">
        <v>545686</v>
      </c>
      <c r="F14" s="9"/>
    </row>
    <row r="15" spans="1:6" ht="23.25" customHeight="1" x14ac:dyDescent="0.25">
      <c r="A15" s="386"/>
      <c r="B15" s="392"/>
      <c r="C15" s="7" t="s">
        <v>50</v>
      </c>
      <c r="D15" s="383"/>
      <c r="E15" s="8">
        <v>121629</v>
      </c>
      <c r="F15" s="9">
        <v>3.7</v>
      </c>
    </row>
    <row r="16" spans="1:6" ht="24" customHeight="1" x14ac:dyDescent="0.25">
      <c r="A16" s="387"/>
      <c r="B16" s="393"/>
      <c r="C16" s="7" t="s">
        <v>51</v>
      </c>
      <c r="D16" s="384"/>
      <c r="E16" s="8">
        <v>424057</v>
      </c>
      <c r="F16" s="9">
        <v>12.9</v>
      </c>
    </row>
    <row r="17" spans="1:6" ht="18" customHeight="1" x14ac:dyDescent="0.25">
      <c r="A17" s="385">
        <v>5</v>
      </c>
      <c r="B17" s="391" t="s">
        <v>52</v>
      </c>
      <c r="C17" s="7"/>
      <c r="D17" s="382" t="s">
        <v>453</v>
      </c>
      <c r="E17" s="8">
        <v>131491</v>
      </c>
      <c r="F17" s="9"/>
    </row>
    <row r="18" spans="1:6" ht="18" customHeight="1" x14ac:dyDescent="0.25">
      <c r="A18" s="386"/>
      <c r="B18" s="392"/>
      <c r="C18" s="7" t="s">
        <v>53</v>
      </c>
      <c r="D18" s="383"/>
      <c r="E18" s="8">
        <v>65745</v>
      </c>
      <c r="F18" s="9">
        <v>2</v>
      </c>
    </row>
    <row r="19" spans="1:6" ht="18" customHeight="1" x14ac:dyDescent="0.25">
      <c r="A19" s="387"/>
      <c r="B19" s="393"/>
      <c r="C19" s="7" t="s">
        <v>54</v>
      </c>
      <c r="D19" s="384"/>
      <c r="E19" s="8">
        <v>65745</v>
      </c>
      <c r="F19" s="9">
        <v>2</v>
      </c>
    </row>
    <row r="20" spans="1:6" ht="18" customHeight="1" x14ac:dyDescent="0.25">
      <c r="A20" s="399">
        <v>6</v>
      </c>
      <c r="B20" s="391" t="s">
        <v>731</v>
      </c>
      <c r="C20" s="7"/>
      <c r="D20" s="382" t="s">
        <v>454</v>
      </c>
      <c r="E20" s="8">
        <v>1377363</v>
      </c>
      <c r="F20" s="9"/>
    </row>
    <row r="21" spans="1:6" ht="18" customHeight="1" x14ac:dyDescent="0.25">
      <c r="A21" s="400"/>
      <c r="B21" s="392"/>
      <c r="C21" s="7" t="s">
        <v>55</v>
      </c>
      <c r="D21" s="383"/>
      <c r="E21" s="8">
        <v>341875</v>
      </c>
      <c r="F21" s="9">
        <v>10.4</v>
      </c>
    </row>
    <row r="22" spans="1:6" ht="18" customHeight="1" x14ac:dyDescent="0.25">
      <c r="A22" s="400"/>
      <c r="B22" s="392"/>
      <c r="C22" s="7" t="s">
        <v>56</v>
      </c>
      <c r="D22" s="383"/>
      <c r="E22" s="8">
        <v>410908</v>
      </c>
      <c r="F22" s="9">
        <v>12.5</v>
      </c>
    </row>
    <row r="23" spans="1:6" ht="18" customHeight="1" x14ac:dyDescent="0.25">
      <c r="A23" s="400"/>
      <c r="B23" s="392"/>
      <c r="C23" s="7" t="s">
        <v>57</v>
      </c>
      <c r="D23" s="383"/>
      <c r="E23" s="8">
        <v>207098</v>
      </c>
      <c r="F23" s="9">
        <v>6.3</v>
      </c>
    </row>
    <row r="24" spans="1:6" ht="18" customHeight="1" x14ac:dyDescent="0.25">
      <c r="A24" s="400"/>
      <c r="B24" s="392"/>
      <c r="C24" s="7" t="s">
        <v>58</v>
      </c>
      <c r="D24" s="383"/>
      <c r="E24" s="8">
        <v>177512</v>
      </c>
      <c r="F24" s="9">
        <v>5.4</v>
      </c>
    </row>
    <row r="25" spans="1:6" ht="18" customHeight="1" x14ac:dyDescent="0.25">
      <c r="A25" s="401"/>
      <c r="B25" s="393"/>
      <c r="C25" s="7" t="s">
        <v>59</v>
      </c>
      <c r="D25" s="384"/>
      <c r="E25" s="8">
        <v>239970</v>
      </c>
      <c r="F25" s="9">
        <v>7.3</v>
      </c>
    </row>
    <row r="26" spans="1:6" ht="18" customHeight="1" x14ac:dyDescent="0.25">
      <c r="A26" s="385">
        <v>7</v>
      </c>
      <c r="B26" s="391" t="s">
        <v>732</v>
      </c>
      <c r="C26" s="7"/>
      <c r="D26" s="382" t="s">
        <v>455</v>
      </c>
      <c r="E26" s="8">
        <v>355024</v>
      </c>
      <c r="F26" s="9"/>
    </row>
    <row r="27" spans="1:6" ht="18" customHeight="1" x14ac:dyDescent="0.25">
      <c r="A27" s="386"/>
      <c r="B27" s="392"/>
      <c r="C27" s="7" t="s">
        <v>60</v>
      </c>
      <c r="D27" s="383"/>
      <c r="E27" s="8">
        <v>207098</v>
      </c>
      <c r="F27" s="9">
        <v>6.3</v>
      </c>
    </row>
    <row r="28" spans="1:6" ht="18" customHeight="1" x14ac:dyDescent="0.25">
      <c r="A28" s="387"/>
      <c r="B28" s="393"/>
      <c r="C28" s="7" t="s">
        <v>61</v>
      </c>
      <c r="D28" s="384"/>
      <c r="E28" s="8">
        <v>147927</v>
      </c>
      <c r="F28" s="9">
        <v>4.5</v>
      </c>
    </row>
    <row r="29" spans="1:6" ht="18" customHeight="1" x14ac:dyDescent="0.25">
      <c r="A29" s="385">
        <v>8</v>
      </c>
      <c r="B29" s="391" t="s">
        <v>733</v>
      </c>
      <c r="C29" s="7"/>
      <c r="D29" s="394"/>
      <c r="E29" s="8">
        <v>82182</v>
      </c>
      <c r="F29" s="9"/>
    </row>
    <row r="30" spans="1:6" ht="18" customHeight="1" x14ac:dyDescent="0.25">
      <c r="A30" s="386"/>
      <c r="B30" s="392"/>
      <c r="C30" s="7" t="s">
        <v>62</v>
      </c>
      <c r="D30" s="395"/>
      <c r="E30" s="8">
        <v>62458</v>
      </c>
      <c r="F30" s="9">
        <v>1.9</v>
      </c>
    </row>
    <row r="31" spans="1:6" ht="18" customHeight="1" x14ac:dyDescent="0.25">
      <c r="A31" s="387"/>
      <c r="B31" s="393"/>
      <c r="C31" s="7" t="s">
        <v>63</v>
      </c>
      <c r="D31" s="396"/>
      <c r="E31" s="8">
        <v>19724</v>
      </c>
      <c r="F31" s="9">
        <v>0.6</v>
      </c>
    </row>
    <row r="32" spans="1:6" ht="18" customHeight="1" x14ac:dyDescent="0.25">
      <c r="A32" s="385">
        <v>9</v>
      </c>
      <c r="B32" s="390" t="s">
        <v>456</v>
      </c>
      <c r="C32" s="7"/>
      <c r="D32" s="382" t="s">
        <v>457</v>
      </c>
      <c r="E32" s="8">
        <v>170938</v>
      </c>
      <c r="F32" s="9"/>
    </row>
    <row r="33" spans="1:6" ht="18" customHeight="1" x14ac:dyDescent="0.25">
      <c r="A33" s="386"/>
      <c r="B33" s="390"/>
      <c r="C33" s="7" t="s">
        <v>64</v>
      </c>
      <c r="D33" s="383"/>
      <c r="E33" s="8">
        <v>65745</v>
      </c>
      <c r="F33" s="9">
        <v>2</v>
      </c>
    </row>
    <row r="34" spans="1:6" ht="18" customHeight="1" x14ac:dyDescent="0.25">
      <c r="A34" s="387"/>
      <c r="B34" s="390"/>
      <c r="C34" s="7" t="s">
        <v>65</v>
      </c>
      <c r="D34" s="384"/>
      <c r="E34" s="8">
        <v>105192</v>
      </c>
      <c r="F34" s="9">
        <v>3.2</v>
      </c>
    </row>
    <row r="35" spans="1:6" ht="18" customHeight="1" x14ac:dyDescent="0.25">
      <c r="A35" s="385">
        <v>10</v>
      </c>
      <c r="B35" s="391" t="s">
        <v>734</v>
      </c>
      <c r="C35" s="7"/>
      <c r="D35" s="382" t="s">
        <v>458</v>
      </c>
      <c r="E35" s="8">
        <v>12971</v>
      </c>
      <c r="F35" s="9"/>
    </row>
    <row r="36" spans="1:6" ht="18" customHeight="1" x14ac:dyDescent="0.25">
      <c r="A36" s="386"/>
      <c r="B36" s="392"/>
      <c r="C36" s="7" t="s">
        <v>66</v>
      </c>
      <c r="D36" s="383"/>
      <c r="E36" s="8">
        <v>6575</v>
      </c>
      <c r="F36" s="9">
        <v>0.2</v>
      </c>
    </row>
    <row r="37" spans="1:6" ht="18" customHeight="1" x14ac:dyDescent="0.25">
      <c r="A37" s="386"/>
      <c r="B37" s="392"/>
      <c r="C37" s="7" t="s">
        <v>67</v>
      </c>
      <c r="D37" s="383"/>
      <c r="E37" s="8">
        <v>3287</v>
      </c>
      <c r="F37" s="9">
        <v>0.1</v>
      </c>
    </row>
    <row r="38" spans="1:6" ht="18" customHeight="1" x14ac:dyDescent="0.25">
      <c r="A38" s="386"/>
      <c r="B38" s="393"/>
      <c r="C38" s="7" t="s">
        <v>68</v>
      </c>
      <c r="D38" s="384"/>
      <c r="E38" s="8">
        <v>3110</v>
      </c>
      <c r="F38" s="9">
        <v>0.1</v>
      </c>
    </row>
    <row r="39" spans="1:6" ht="18" customHeight="1" x14ac:dyDescent="0.25">
      <c r="A39" s="387"/>
      <c r="B39" s="91" t="s">
        <v>69</v>
      </c>
      <c r="C39" s="7"/>
      <c r="D39" s="8"/>
      <c r="E39" s="8">
        <v>10440</v>
      </c>
      <c r="F39" s="9">
        <v>0.3</v>
      </c>
    </row>
    <row r="40" spans="1:6" s="6" customFormat="1" ht="18" customHeight="1" x14ac:dyDescent="0.25">
      <c r="A40" s="388" t="s">
        <v>70</v>
      </c>
      <c r="B40" s="388"/>
      <c r="C40" s="388"/>
      <c r="D40" s="5"/>
      <c r="E40" s="10">
        <v>3287263</v>
      </c>
      <c r="F40" s="10"/>
    </row>
    <row r="41" spans="1:6" ht="18" customHeight="1" x14ac:dyDescent="0.25">
      <c r="A41" s="389" t="s">
        <v>71</v>
      </c>
      <c r="B41" s="389"/>
      <c r="C41" s="389"/>
      <c r="D41" s="389"/>
      <c r="E41" s="389"/>
      <c r="F41" s="389"/>
    </row>
    <row r="42" spans="1:6" ht="26.25" customHeight="1" x14ac:dyDescent="0.2">
      <c r="A42" s="397" t="s">
        <v>480</v>
      </c>
      <c r="B42" s="397"/>
      <c r="C42" s="397"/>
      <c r="D42" s="397"/>
      <c r="E42" s="397"/>
      <c r="F42" s="397"/>
    </row>
    <row r="43" spans="1:6" x14ac:dyDescent="0.2">
      <c r="A43" s="99"/>
    </row>
    <row r="44" spans="1:6" x14ac:dyDescent="0.2">
      <c r="A44" s="99"/>
    </row>
  </sheetData>
  <mergeCells count="34">
    <mergeCell ref="A42:F42"/>
    <mergeCell ref="A17:A19"/>
    <mergeCell ref="D35:D38"/>
    <mergeCell ref="B35:B38"/>
    <mergeCell ref="A1:F1"/>
    <mergeCell ref="D3:D5"/>
    <mergeCell ref="D6:D10"/>
    <mergeCell ref="D11:D13"/>
    <mergeCell ref="D14:D16"/>
    <mergeCell ref="D17:D19"/>
    <mergeCell ref="A3:A5"/>
    <mergeCell ref="A6:A10"/>
    <mergeCell ref="A11:A13"/>
    <mergeCell ref="A14:A16"/>
    <mergeCell ref="A35:A39"/>
    <mergeCell ref="A20:A25"/>
    <mergeCell ref="B20:B25"/>
    <mergeCell ref="B26:B28"/>
    <mergeCell ref="B29:B31"/>
    <mergeCell ref="D20:D25"/>
    <mergeCell ref="D26:D28"/>
    <mergeCell ref="D29:D31"/>
    <mergeCell ref="B3:B5"/>
    <mergeCell ref="B6:B10"/>
    <mergeCell ref="B11:B13"/>
    <mergeCell ref="B14:B16"/>
    <mergeCell ref="B17:B19"/>
    <mergeCell ref="D32:D34"/>
    <mergeCell ref="A26:A28"/>
    <mergeCell ref="A32:A34"/>
    <mergeCell ref="A40:C40"/>
    <mergeCell ref="A41:F41"/>
    <mergeCell ref="B32:B34"/>
    <mergeCell ref="A29:A31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22</vt:i4>
      </vt:variant>
    </vt:vector>
  </HeadingPairs>
  <TitlesOfParts>
    <vt:vector size="38" baseType="lpstr">
      <vt:lpstr>19</vt:lpstr>
      <vt:lpstr>20</vt:lpstr>
      <vt:lpstr>21</vt:lpstr>
      <vt:lpstr>22(a)</vt:lpstr>
      <vt:lpstr>22(b)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32(a)</vt:lpstr>
      <vt:lpstr>32(b)</vt:lpstr>
      <vt:lpstr>'19'!Print_Area</vt:lpstr>
      <vt:lpstr>'20'!Print_Area</vt:lpstr>
      <vt:lpstr>'21'!Print_Area</vt:lpstr>
      <vt:lpstr>'22(a)'!Print_Area</vt:lpstr>
      <vt:lpstr>'22(b)'!Print_Area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'30'!Print_Area</vt:lpstr>
      <vt:lpstr>'31'!Print_Area</vt:lpstr>
      <vt:lpstr>'32(a)'!Print_Area</vt:lpstr>
      <vt:lpstr>'32(b)'!Print_Area</vt:lpstr>
      <vt:lpstr>'20'!Print_Titles</vt:lpstr>
      <vt:lpstr>'21'!Print_Titles</vt:lpstr>
      <vt:lpstr>'22(a)'!Print_Titles</vt:lpstr>
      <vt:lpstr>'24'!Print_Titles</vt:lpstr>
      <vt:lpstr>'31'!Print_Titles</vt:lpstr>
      <vt:lpstr>'32(b)'!Print_Titles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2018-03-15T01:27:05Z</cp:lastPrinted>
  <dcterms:created xsi:type="dcterms:W3CDTF">2017-12-19T22:54:41Z</dcterms:created>
  <dcterms:modified xsi:type="dcterms:W3CDTF">2018-05-02T20:56:39Z</dcterms:modified>
</cp:coreProperties>
</file>