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3995" windowHeight="7935" activeTab="0"/>
  </bookViews>
  <sheets>
    <sheet name="table35.4" sheetId="1" r:id="rId1"/>
  </sheets>
  <definedNames>
    <definedName name="\x">#N/A</definedName>
    <definedName name="\z">#N/A</definedName>
    <definedName name="_xlnm.Print_Area" localSheetId="0">'table35.4'!$A$1:$O$48</definedName>
  </definedNames>
  <calcPr fullCalcOnLoad="1"/>
</workbook>
</file>

<file path=xl/sharedStrings.xml><?xml version="1.0" encoding="utf-8"?>
<sst xmlns="http://schemas.openxmlformats.org/spreadsheetml/2006/main" count="85" uniqueCount="60">
  <si>
    <t>RURAL AND URBAN DEVELOPMENT</t>
  </si>
  <si>
    <t>Table 35.4: PHYSICAL AND FINANCIAL PROGRESS UNDER SGSY</t>
  </si>
  <si>
    <t>S.No.</t>
  </si>
  <si>
    <t>Head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</si>
  <si>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</si>
  <si>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</si>
  <si>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</si>
  <si>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</si>
  <si>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</si>
  <si>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</si>
  <si>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</si>
  <si>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</si>
  <si>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Funds Available</t>
  </si>
  <si>
    <t xml:space="preserve">Funds Utilised </t>
  </si>
  <si>
    <t>%age utilisation to funds available</t>
  </si>
  <si>
    <t xml:space="preserve">Credit Disbursed to SHGs </t>
  </si>
  <si>
    <t xml:space="preserve">Credit Disbursed to Individual Swarozgaris </t>
  </si>
  <si>
    <t>Total Credit Mobilised (4+5)</t>
  </si>
  <si>
    <t xml:space="preserve">Subsidy Disbursed to SHGs </t>
  </si>
  <si>
    <t xml:space="preserve">Subsidy Disbursed to Individual Swarozgaris </t>
  </si>
  <si>
    <t>Total Subsidy Disbursed (7+8)</t>
  </si>
  <si>
    <t>Credit Subsidy Ratio</t>
  </si>
  <si>
    <t>Ratio of Investment on Individuals to SHGs</t>
  </si>
  <si>
    <t>..</t>
  </si>
  <si>
    <t>B. Physical Progress (in number)</t>
  </si>
  <si>
    <t>Help Groups formed</t>
  </si>
  <si>
    <t xml:space="preserve">Women SHGs formed </t>
  </si>
  <si>
    <t xml:space="preserve">%age of Women SHGs </t>
  </si>
  <si>
    <t xml:space="preserve">No. of SHGs passed Grade-I </t>
  </si>
  <si>
    <t xml:space="preserve">No. of SHGs passed Grade-II </t>
  </si>
  <si>
    <t xml:space="preserve">SHGs taken up Eco. Activities </t>
  </si>
  <si>
    <t xml:space="preserve">SHGs Swarozgaris Assisted </t>
  </si>
  <si>
    <t>Individual Swarozgaris Assisted</t>
  </si>
  <si>
    <t xml:space="preserve">Swarozgaris assisted under Special Project </t>
  </si>
  <si>
    <t>Total Swarozgaris Assisted (7+8+9)</t>
  </si>
  <si>
    <t>%age of SHGs Swarogaris Assisted</t>
  </si>
  <si>
    <t xml:space="preserve">SC Swarogaris Assisted </t>
  </si>
  <si>
    <t xml:space="preserve">ST Swarozgaris Assisted </t>
  </si>
  <si>
    <t xml:space="preserve">Total SC/ST Swarogaris Assisted </t>
  </si>
  <si>
    <t xml:space="preserve">Minorities Swarozgaris Assisted </t>
  </si>
  <si>
    <t xml:space="preserve">Women Swarozgaris Assisted </t>
  </si>
  <si>
    <t xml:space="preserve">Disabled Swarozgaris Assisted </t>
  </si>
  <si>
    <t>%age of SC/STs Assisted</t>
  </si>
  <si>
    <t xml:space="preserve">%age of Minorities assisted </t>
  </si>
  <si>
    <t>%age of Women Assisted</t>
  </si>
  <si>
    <t xml:space="preserve">%age of Disabled Assisted </t>
  </si>
  <si>
    <t>Source: Ministry of Rural Development</t>
  </si>
  <si>
    <r>
      <t>A. Financial Progress (</t>
    </r>
    <r>
      <rPr>
        <b/>
        <sz val="10"/>
        <rFont val="Rupee Foradian"/>
        <family val="2"/>
      </rPr>
      <t>`</t>
    </r>
    <r>
      <rPr>
        <b/>
        <sz val="10"/>
        <rFont val="Times New Roman"/>
        <family val="1"/>
      </rPr>
      <t xml:space="preserve"> crore)</t>
    </r>
  </si>
  <si>
    <r>
      <t xml:space="preserve">Per Capita Investment (in </t>
    </r>
    <r>
      <rPr>
        <sz val="10"/>
        <rFont val="Rupee Foradian"/>
        <family val="2"/>
      </rPr>
      <t>`</t>
    </r>
    <r>
      <rPr>
        <sz val="10"/>
        <rFont val="Times New Roman"/>
        <family val="1"/>
      </rPr>
      <t xml:space="preserve">) </t>
    </r>
  </si>
  <si>
    <t>2009-10</t>
  </si>
  <si>
    <t>2010-11</t>
  </si>
  <si>
    <t>Total/Avera ge*</t>
  </si>
  <si>
    <t>Total Investment</t>
  </si>
  <si>
    <t>-</t>
  </si>
  <si>
    <t>1999-2000</t>
  </si>
  <si>
    <t>2000-2001</t>
  </si>
  <si>
    <t xml:space="preserve">All India target for Per Capital Investment and credit subsidy ratio are 25,000 amd 3:1 respectively </t>
  </si>
  <si>
    <t>*Average per year.</t>
  </si>
  <si>
    <t>(As on 18 May 2011)</t>
  </si>
  <si>
    <t>(` in crore)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</si>
</sst>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_)"/>
    <numFmt numFmtId="166" formatCode="0.00_)"/>
    <numFmt numFmtId="167" formatCode="#,##0.0_);\(#,##0.0\)"/>
    <numFmt numFmtId="168" formatCode="0.000_)"/>
    <numFmt numFmtId="169" formatCode="0.0"/>
    <numFmt numFmtId="170" formatCode="#,##0.000_);\(#,##0.000\)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8">
    <font>
      <sz val="10"/>
      <name val="Courie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ourier"/>
      <family val="3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Rupee Foradian"/>
      <family val="2"/>
    </font>
    <font>
      <sz val="10"/>
      <name val="Rupee Foradi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0">
    <xf numFmtId="164" fontId="0" fillId="0" borderId="0" xfId="0" applyAlignment="1">
      <alignment/>
    </xf>
    <xf numFmtId="164" fontId="23" fillId="0" borderId="0" xfId="0" applyFont="1" applyAlignment="1">
      <alignment/>
    </xf>
    <xf numFmtId="164" fontId="24" fillId="0" borderId="0" xfId="0" applyFont="1" applyAlignment="1">
      <alignment/>
    </xf>
    <xf numFmtId="164" fontId="23" fillId="0" borderId="10" xfId="0" applyFont="1" applyBorder="1" applyAlignment="1">
      <alignment/>
    </xf>
    <xf numFmtId="164" fontId="25" fillId="0" borderId="10" xfId="0" applyFont="1" applyBorder="1" applyAlignment="1">
      <alignment/>
    </xf>
    <xf numFmtId="164" fontId="25" fillId="0" borderId="10" xfId="0" applyFont="1" applyBorder="1" applyAlignment="1">
      <alignment horizontal="center"/>
    </xf>
    <xf numFmtId="165" fontId="25" fillId="0" borderId="10" xfId="0" applyNumberFormat="1" applyFont="1" applyBorder="1" applyAlignment="1">
      <alignment horizontal="left"/>
    </xf>
    <xf numFmtId="165" fontId="25" fillId="0" borderId="10" xfId="0" applyNumberFormat="1" applyFont="1" applyBorder="1" applyAlignment="1">
      <alignment horizontal="center"/>
    </xf>
    <xf numFmtId="164" fontId="25" fillId="0" borderId="0" xfId="0" applyFont="1" applyAlignment="1">
      <alignment/>
    </xf>
    <xf numFmtId="164" fontId="23" fillId="0" borderId="0" xfId="0" applyFont="1" applyBorder="1" applyAlignment="1">
      <alignment/>
    </xf>
    <xf numFmtId="164" fontId="25" fillId="0" borderId="0" xfId="0" applyFont="1" applyBorder="1" applyAlignment="1">
      <alignment/>
    </xf>
    <xf numFmtId="165" fontId="23" fillId="0" borderId="0" xfId="0" applyNumberFormat="1" applyFont="1" applyBorder="1" applyAlignment="1">
      <alignment horizontal="justify" vertical="top"/>
    </xf>
    <xf numFmtId="166" fontId="23" fillId="0" borderId="0" xfId="0" applyNumberFormat="1" applyFont="1" applyBorder="1" applyAlignment="1">
      <alignment horizontal="right" vertical="top"/>
    </xf>
    <xf numFmtId="164" fontId="23" fillId="0" borderId="0" xfId="0" applyFont="1" applyAlignment="1">
      <alignment horizontal="justify" vertical="top"/>
    </xf>
    <xf numFmtId="165" fontId="23" fillId="0" borderId="0" xfId="0" applyNumberFormat="1" applyFont="1" applyBorder="1" applyAlignment="1">
      <alignment horizontal="left" vertical="top"/>
    </xf>
    <xf numFmtId="165" fontId="23" fillId="0" borderId="0" xfId="0" applyNumberFormat="1" applyFont="1" applyBorder="1" applyAlignment="1">
      <alignment horizontal="right" vertical="top"/>
    </xf>
    <xf numFmtId="166" fontId="23" fillId="0" borderId="0" xfId="0" applyNumberFormat="1" applyFont="1" applyBorder="1" applyAlignment="1">
      <alignment/>
    </xf>
    <xf numFmtId="165" fontId="23" fillId="0" borderId="10" xfId="0" applyNumberFormat="1" applyFont="1" applyBorder="1" applyAlignment="1">
      <alignment horizontal="left" vertical="top"/>
    </xf>
    <xf numFmtId="166" fontId="23" fillId="0" borderId="10" xfId="0" applyNumberFormat="1" applyFont="1" applyBorder="1" applyAlignment="1">
      <alignment horizontal="right" vertical="top"/>
    </xf>
    <xf numFmtId="0" fontId="23" fillId="0" borderId="0" xfId="0" applyNumberFormat="1" applyFont="1" applyAlignment="1">
      <alignment horizontal="justify" vertical="top"/>
    </xf>
    <xf numFmtId="2" fontId="23" fillId="0" borderId="0" xfId="0" applyNumberFormat="1" applyFont="1" applyAlignment="1">
      <alignment horizontal="justify" vertical="top"/>
    </xf>
    <xf numFmtId="2" fontId="23" fillId="0" borderId="10" xfId="0" applyNumberFormat="1" applyFont="1" applyBorder="1" applyAlignment="1">
      <alignment horizontal="justify" vertical="top"/>
    </xf>
    <xf numFmtId="164" fontId="24" fillId="0" borderId="0" xfId="0" applyFont="1" applyAlignment="1">
      <alignment wrapText="1"/>
    </xf>
    <xf numFmtId="164" fontId="23" fillId="0" borderId="10" xfId="0" applyFont="1" applyBorder="1" applyAlignment="1">
      <alignment wrapText="1"/>
    </xf>
    <xf numFmtId="164" fontId="25" fillId="0" borderId="10" xfId="0" applyFont="1" applyBorder="1" applyAlignment="1">
      <alignment horizontal="center" wrapText="1"/>
    </xf>
    <xf numFmtId="165" fontId="25" fillId="0" borderId="10" xfId="0" applyNumberFormat="1" applyFont="1" applyBorder="1" applyAlignment="1">
      <alignment horizontal="center" wrapText="1"/>
    </xf>
    <xf numFmtId="164" fontId="25" fillId="0" borderId="0" xfId="0" applyFont="1" applyBorder="1" applyAlignment="1">
      <alignment wrapText="1"/>
    </xf>
    <xf numFmtId="164" fontId="23" fillId="0" borderId="0" xfId="0" applyFont="1" applyBorder="1" applyAlignment="1">
      <alignment horizontal="justify" vertical="top" wrapText="1"/>
    </xf>
    <xf numFmtId="164" fontId="23" fillId="0" borderId="0" xfId="0" applyFont="1" applyBorder="1" applyAlignment="1">
      <alignment wrapText="1"/>
    </xf>
    <xf numFmtId="164" fontId="23" fillId="0" borderId="10" xfId="0" applyFont="1" applyBorder="1" applyAlignment="1">
      <alignment horizontal="justify" vertical="top" wrapText="1"/>
    </xf>
    <xf numFmtId="164" fontId="23" fillId="0" borderId="0" xfId="0" applyFont="1" applyAlignment="1">
      <alignment wrapText="1"/>
    </xf>
    <xf numFmtId="166" fontId="25" fillId="0" borderId="0" xfId="0" applyNumberFormat="1" applyFont="1" applyBorder="1" applyAlignment="1">
      <alignment horizontal="right" vertical="top"/>
    </xf>
    <xf numFmtId="0" fontId="23" fillId="0" borderId="0" xfId="0" applyNumberFormat="1" applyFont="1" applyBorder="1" applyAlignment="1">
      <alignment horizontal="right" vertical="top"/>
    </xf>
    <xf numFmtId="169" fontId="23" fillId="0" borderId="0" xfId="0" applyNumberFormat="1" applyFont="1" applyAlignment="1">
      <alignment horizontal="justify" vertical="top"/>
    </xf>
    <xf numFmtId="164" fontId="25" fillId="0" borderId="11" xfId="0" applyFont="1" applyBorder="1" applyAlignment="1">
      <alignment/>
    </xf>
    <xf numFmtId="164" fontId="22" fillId="0" borderId="0" xfId="0" applyFont="1" applyAlignment="1">
      <alignment horizontal="center"/>
    </xf>
    <xf numFmtId="164" fontId="25" fillId="0" borderId="0" xfId="0" applyFont="1" applyBorder="1" applyAlignment="1">
      <alignment horizontal="right"/>
    </xf>
    <xf numFmtId="165" fontId="23" fillId="0" borderId="0" xfId="0" applyNumberFormat="1" applyFont="1" applyAlignment="1">
      <alignment horizontal="center"/>
    </xf>
    <xf numFmtId="164" fontId="25" fillId="0" borderId="10" xfId="0" applyFont="1" applyBorder="1" applyAlignment="1">
      <alignment horizontal="center"/>
    </xf>
    <xf numFmtId="164" fontId="26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8"/>
  <sheetViews>
    <sheetView tabSelected="1" view="pageBreakPreview" zoomScale="85" zoomScaleSheetLayoutView="85" zoomScalePageLayoutView="0" workbookViewId="0" topLeftCell="A24">
      <selection activeCell="A48" sqref="A48:O48"/>
    </sheetView>
  </sheetViews>
  <sheetFormatPr defaultColWidth="9.00390625" defaultRowHeight="12.75"/>
  <cols>
    <col min="1" max="1" width="5.25390625" style="1" customWidth="1"/>
    <col min="2" max="2" width="23.75390625" style="30" customWidth="1"/>
    <col min="3" max="4" width="11.875" style="1" customWidth="1"/>
    <col min="5" max="6" width="8.75390625" style="1" customWidth="1"/>
    <col min="7" max="7" width="8.50390625" style="1" customWidth="1"/>
    <col min="8" max="8" width="8.875" style="1" customWidth="1"/>
    <col min="9" max="9" width="8.75390625" style="1" customWidth="1"/>
    <col min="10" max="10" width="8.25390625" style="1" customWidth="1"/>
    <col min="11" max="12" width="8.75390625" style="1" customWidth="1"/>
    <col min="13" max="13" width="8.625" style="1" customWidth="1"/>
    <col min="14" max="14" width="9.625" style="1" customWidth="1"/>
    <col min="15" max="15" width="12.375" style="1" customWidth="1"/>
    <col min="16" max="16384" width="9.00390625" style="1" customWidth="1"/>
  </cols>
  <sheetData>
    <row r="2" spans="1:15" ht="18.7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9.75" customHeight="1">
      <c r="A3" s="2"/>
      <c r="B3" s="2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.75" customHeight="1">
      <c r="A4" s="2"/>
      <c r="B4" s="35" t="s">
        <v>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5" ht="12.75" customHeight="1">
      <c r="A5" s="3"/>
      <c r="B5" s="23"/>
      <c r="C5" s="3"/>
      <c r="D5" s="3"/>
      <c r="E5" s="3"/>
      <c r="F5" s="3"/>
      <c r="G5" s="38" t="s">
        <v>58</v>
      </c>
      <c r="H5" s="38"/>
      <c r="I5" s="38"/>
      <c r="J5" s="38"/>
      <c r="K5" s="38"/>
      <c r="L5" s="3"/>
      <c r="M5" s="3"/>
      <c r="N5" s="39" t="s">
        <v>59</v>
      </c>
      <c r="O5" s="39"/>
    </row>
    <row r="6" spans="1:15" ht="12.75">
      <c r="A6" s="4" t="s">
        <v>2</v>
      </c>
      <c r="B6" s="24" t="s">
        <v>3</v>
      </c>
      <c r="C6" s="5" t="s">
        <v>54</v>
      </c>
      <c r="D6" s="5" t="s">
        <v>55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34" t="s">
        <v>49</v>
      </c>
      <c r="N6" s="34" t="s">
        <v>50</v>
      </c>
      <c r="O6" s="5" t="s">
        <v>51</v>
      </c>
    </row>
    <row r="7" spans="1:15" s="8" customFormat="1" ht="12.75">
      <c r="A7" s="6">
        <v>1</v>
      </c>
      <c r="B7" s="25">
        <v>2</v>
      </c>
      <c r="C7" s="7">
        <v>1</v>
      </c>
      <c r="D7" s="7">
        <v>2</v>
      </c>
      <c r="E7" s="7">
        <v>3</v>
      </c>
      <c r="F7" s="7">
        <f aca="true" t="shared" si="0" ref="F7:N7">E7+1</f>
        <v>4</v>
      </c>
      <c r="G7" s="7">
        <f t="shared" si="0"/>
        <v>5</v>
      </c>
      <c r="H7" s="7">
        <f t="shared" si="0"/>
        <v>6</v>
      </c>
      <c r="I7" s="7">
        <f t="shared" si="0"/>
        <v>7</v>
      </c>
      <c r="J7" s="7">
        <f t="shared" si="0"/>
        <v>8</v>
      </c>
      <c r="K7" s="7">
        <f t="shared" si="0"/>
        <v>9</v>
      </c>
      <c r="L7" s="7">
        <f t="shared" si="0"/>
        <v>10</v>
      </c>
      <c r="M7" s="7">
        <f t="shared" si="0"/>
        <v>11</v>
      </c>
      <c r="N7" s="7">
        <f t="shared" si="0"/>
        <v>12</v>
      </c>
      <c r="O7" s="7">
        <f>N7+1</f>
        <v>13</v>
      </c>
    </row>
    <row r="8" spans="1:15" ht="23.25" customHeight="1">
      <c r="A8" s="9"/>
      <c r="B8" s="26" t="s">
        <v>47</v>
      </c>
      <c r="C8" s="10"/>
      <c r="D8" s="10"/>
      <c r="E8" s="9"/>
      <c r="F8" s="9"/>
      <c r="G8" s="9"/>
      <c r="H8" s="9"/>
      <c r="I8" s="9"/>
      <c r="J8" s="9"/>
      <c r="K8" s="9"/>
      <c r="L8" s="9"/>
      <c r="O8" s="9"/>
    </row>
    <row r="9" spans="1:15" s="13" customFormat="1" ht="18" customHeight="1">
      <c r="A9" s="11">
        <v>1</v>
      </c>
      <c r="B9" s="27" t="s">
        <v>12</v>
      </c>
      <c r="C9" s="12">
        <v>1962.01</v>
      </c>
      <c r="D9" s="12">
        <v>1608.18</v>
      </c>
      <c r="E9" s="12">
        <v>1299.55</v>
      </c>
      <c r="F9" s="12">
        <v>1178.22</v>
      </c>
      <c r="G9" s="12">
        <v>1214.88</v>
      </c>
      <c r="H9" s="12">
        <v>1511.2</v>
      </c>
      <c r="I9" s="12">
        <v>1558.53</v>
      </c>
      <c r="J9" s="12">
        <v>1724.55</v>
      </c>
      <c r="K9" s="12">
        <v>2394.17</v>
      </c>
      <c r="L9" s="12">
        <v>3003.05</v>
      </c>
      <c r="M9" s="19">
        <v>3495.65</v>
      </c>
      <c r="N9" s="19">
        <v>3752.21</v>
      </c>
      <c r="O9" s="12">
        <f>SUM(C9:N9)-0.01</f>
        <v>24702.190000000002</v>
      </c>
    </row>
    <row r="10" spans="1:15" s="13" customFormat="1" ht="21.75" customHeight="1">
      <c r="A10" s="14">
        <f>A9+1</f>
        <v>2</v>
      </c>
      <c r="B10" s="27" t="s">
        <v>13</v>
      </c>
      <c r="C10" s="12">
        <v>959.86</v>
      </c>
      <c r="D10" s="12">
        <v>1117.94</v>
      </c>
      <c r="E10" s="12">
        <v>970.32</v>
      </c>
      <c r="F10" s="12">
        <v>921.11</v>
      </c>
      <c r="G10" s="12">
        <v>1043.43</v>
      </c>
      <c r="H10" s="12">
        <v>1290.83</v>
      </c>
      <c r="I10" s="12">
        <v>1338.78</v>
      </c>
      <c r="J10" s="12">
        <v>1424.2</v>
      </c>
      <c r="K10" s="12">
        <v>1965.97</v>
      </c>
      <c r="L10" s="12">
        <v>2285.4</v>
      </c>
      <c r="M10" s="19">
        <v>2779.19</v>
      </c>
      <c r="N10" s="19">
        <v>2804.04</v>
      </c>
      <c r="O10" s="12">
        <f aca="true" t="shared" si="1" ref="O10:O40">SUM(C10:N10)</f>
        <v>18901.07</v>
      </c>
    </row>
    <row r="11" spans="1:15" s="13" customFormat="1" ht="30" customHeight="1">
      <c r="A11" s="14">
        <f aca="true" t="shared" si="2" ref="A11:A21">A10+1</f>
        <v>3</v>
      </c>
      <c r="B11" s="27" t="s">
        <v>14</v>
      </c>
      <c r="C11" s="12">
        <f>C10/C9*100</f>
        <v>48.92227868359488</v>
      </c>
      <c r="D11" s="12">
        <f>D10/D9*100</f>
        <v>69.51585021577186</v>
      </c>
      <c r="E11" s="12">
        <f aca="true" t="shared" si="3" ref="E11:L11">E10/E9*100</f>
        <v>74.66584586972415</v>
      </c>
      <c r="F11" s="12">
        <f t="shared" si="3"/>
        <v>78.17809916653935</v>
      </c>
      <c r="G11" s="12">
        <f t="shared" si="3"/>
        <v>85.88749506124061</v>
      </c>
      <c r="H11" s="12">
        <f t="shared" si="3"/>
        <v>85.41754896770777</v>
      </c>
      <c r="I11" s="12">
        <f t="shared" si="3"/>
        <v>85.90017516505938</v>
      </c>
      <c r="J11" s="12">
        <f t="shared" si="3"/>
        <v>82.58386245687281</v>
      </c>
      <c r="K11" s="12">
        <f t="shared" si="3"/>
        <v>82.11488741400986</v>
      </c>
      <c r="L11" s="12">
        <f t="shared" si="3"/>
        <v>76.10262899385624</v>
      </c>
      <c r="M11" s="20">
        <v>79.5</v>
      </c>
      <c r="N11" s="19">
        <v>74.73</v>
      </c>
      <c r="O11" s="31">
        <v>76.52</v>
      </c>
    </row>
    <row r="12" spans="1:15" s="13" customFormat="1" ht="20.25" customHeight="1">
      <c r="A12" s="14">
        <f t="shared" si="2"/>
        <v>4</v>
      </c>
      <c r="B12" s="27" t="s">
        <v>15</v>
      </c>
      <c r="C12" s="12">
        <v>187.3</v>
      </c>
      <c r="D12" s="12">
        <v>256.64</v>
      </c>
      <c r="E12" s="12">
        <v>318.34</v>
      </c>
      <c r="F12" s="12">
        <v>459.08</v>
      </c>
      <c r="G12" s="12">
        <v>707.82</v>
      </c>
      <c r="H12" s="12">
        <v>1027.66</v>
      </c>
      <c r="I12" s="12">
        <v>1275.41</v>
      </c>
      <c r="J12" s="12">
        <v>1803.34</v>
      </c>
      <c r="K12" s="12">
        <v>2090.7</v>
      </c>
      <c r="L12" s="12">
        <v>2513.38</v>
      </c>
      <c r="M12" s="19">
        <v>3475.21</v>
      </c>
      <c r="N12" s="19">
        <v>3753.02</v>
      </c>
      <c r="O12" s="12">
        <f>SUM(C12:N12)+0.01</f>
        <v>17867.91</v>
      </c>
    </row>
    <row r="13" spans="1:15" s="13" customFormat="1" ht="30" customHeight="1">
      <c r="A13" s="14">
        <f t="shared" si="2"/>
        <v>5</v>
      </c>
      <c r="B13" s="27" t="s">
        <v>16</v>
      </c>
      <c r="C13" s="12">
        <v>869.16</v>
      </c>
      <c r="D13" s="12">
        <v>1202.8</v>
      </c>
      <c r="E13" s="12">
        <v>1011.34</v>
      </c>
      <c r="F13" s="12">
        <v>725.21</v>
      </c>
      <c r="G13" s="12">
        <v>594.28</v>
      </c>
      <c r="H13" s="12">
        <v>630.52</v>
      </c>
      <c r="I13" s="12">
        <v>547.75</v>
      </c>
      <c r="J13" s="12">
        <v>487.87</v>
      </c>
      <c r="K13" s="12">
        <v>669.6</v>
      </c>
      <c r="L13" s="12">
        <v>1016.69</v>
      </c>
      <c r="M13" s="19">
        <v>971.82</v>
      </c>
      <c r="N13" s="19">
        <v>832.95</v>
      </c>
      <c r="O13" s="12">
        <v>9560</v>
      </c>
    </row>
    <row r="14" spans="1:15" s="13" customFormat="1" ht="21.75" customHeight="1">
      <c r="A14" s="14">
        <f t="shared" si="2"/>
        <v>6</v>
      </c>
      <c r="B14" s="27" t="s">
        <v>17</v>
      </c>
      <c r="C14" s="12">
        <v>1056.46</v>
      </c>
      <c r="D14" s="12">
        <v>1459.44</v>
      </c>
      <c r="E14" s="12">
        <v>1329.68</v>
      </c>
      <c r="F14" s="12">
        <v>1184.3</v>
      </c>
      <c r="G14" s="12">
        <v>1302.1</v>
      </c>
      <c r="H14" s="12">
        <v>1658.18</v>
      </c>
      <c r="I14" s="12">
        <v>1823.16</v>
      </c>
      <c r="J14" s="12">
        <v>2291.21</v>
      </c>
      <c r="K14" s="12">
        <v>2760.31</v>
      </c>
      <c r="L14" s="12">
        <v>3530.07</v>
      </c>
      <c r="M14" s="33">
        <v>4447</v>
      </c>
      <c r="N14" s="33">
        <v>4586</v>
      </c>
      <c r="O14" s="12">
        <f t="shared" si="1"/>
        <v>27427.91</v>
      </c>
    </row>
    <row r="15" spans="1:15" s="13" customFormat="1" ht="23.25" customHeight="1">
      <c r="A15" s="14">
        <f t="shared" si="2"/>
        <v>7</v>
      </c>
      <c r="B15" s="27" t="s">
        <v>18</v>
      </c>
      <c r="C15" s="12">
        <v>124.58</v>
      </c>
      <c r="D15" s="12">
        <v>167.93</v>
      </c>
      <c r="E15" s="12">
        <v>209.94</v>
      </c>
      <c r="F15" s="12">
        <v>282.53</v>
      </c>
      <c r="G15" s="12">
        <v>444.36</v>
      </c>
      <c r="H15" s="12">
        <v>586.08</v>
      </c>
      <c r="I15" s="12">
        <v>671.22</v>
      </c>
      <c r="J15" s="12">
        <v>771.46</v>
      </c>
      <c r="K15" s="12">
        <v>990.97</v>
      </c>
      <c r="L15" s="12">
        <v>1150.94</v>
      </c>
      <c r="M15" s="19">
        <v>1477.21</v>
      </c>
      <c r="N15" s="19">
        <v>1499.17</v>
      </c>
      <c r="O15" s="12">
        <f>SUM(C15:N15)+0.01</f>
        <v>8376.4</v>
      </c>
    </row>
    <row r="16" spans="1:15" s="13" customFormat="1" ht="30" customHeight="1">
      <c r="A16" s="14">
        <f t="shared" si="2"/>
        <v>8</v>
      </c>
      <c r="B16" s="27" t="s">
        <v>19</v>
      </c>
      <c r="C16" s="12">
        <f>C17-C15</f>
        <v>417.11000000000007</v>
      </c>
      <c r="D16" s="12">
        <f>D17-D15</f>
        <v>533.9200000000001</v>
      </c>
      <c r="E16" s="12">
        <f>E17-E15</f>
        <v>455.68</v>
      </c>
      <c r="F16" s="12">
        <f>F17-F15</f>
        <v>323.36</v>
      </c>
      <c r="G16" s="12">
        <v>269.01</v>
      </c>
      <c r="H16" s="12">
        <f>H17-H15</f>
        <v>272.7299999999999</v>
      </c>
      <c r="I16" s="12">
        <f>I17-I15</f>
        <v>233.61</v>
      </c>
      <c r="J16" s="12">
        <f>J17-J15</f>
        <v>199.58999999999992</v>
      </c>
      <c r="K16" s="12">
        <v>298.14</v>
      </c>
      <c r="L16" s="12">
        <f>L17-L15</f>
        <v>591.3299999999999</v>
      </c>
      <c r="M16" s="19">
        <v>484.92</v>
      </c>
      <c r="N16" s="19">
        <v>314.94</v>
      </c>
      <c r="O16" s="12">
        <f t="shared" si="1"/>
        <v>4394.34</v>
      </c>
    </row>
    <row r="17" spans="1:15" s="13" customFormat="1" ht="21" customHeight="1">
      <c r="A17" s="14">
        <f t="shared" si="2"/>
        <v>9</v>
      </c>
      <c r="B17" s="27" t="s">
        <v>20</v>
      </c>
      <c r="C17" s="12">
        <v>541.69</v>
      </c>
      <c r="D17" s="12">
        <v>701.85</v>
      </c>
      <c r="E17" s="12">
        <v>665.62</v>
      </c>
      <c r="F17" s="12">
        <v>605.89</v>
      </c>
      <c r="G17" s="12">
        <v>713.38</v>
      </c>
      <c r="H17" s="12">
        <v>858.81</v>
      </c>
      <c r="I17" s="12">
        <v>904.83</v>
      </c>
      <c r="J17" s="12">
        <v>971.05</v>
      </c>
      <c r="K17" s="12">
        <v>1289.1</v>
      </c>
      <c r="L17" s="12">
        <v>1742.27</v>
      </c>
      <c r="M17" s="19">
        <v>1962.13</v>
      </c>
      <c r="N17" s="19">
        <v>1814.11</v>
      </c>
      <c r="O17" s="12">
        <f t="shared" si="1"/>
        <v>12770.73</v>
      </c>
    </row>
    <row r="18" spans="1:15" s="13" customFormat="1" ht="21" customHeight="1">
      <c r="A18" s="14">
        <f t="shared" si="2"/>
        <v>10</v>
      </c>
      <c r="B18" s="27" t="s">
        <v>21</v>
      </c>
      <c r="C18" s="12">
        <f>C14/C17</f>
        <v>1.9503036792261255</v>
      </c>
      <c r="D18" s="12">
        <f>D14/D17</f>
        <v>2.0794186792049585</v>
      </c>
      <c r="E18" s="12">
        <f aca="true" t="shared" si="4" ref="E18:L18">E14/E17</f>
        <v>1.9976563204230644</v>
      </c>
      <c r="F18" s="12">
        <f t="shared" si="4"/>
        <v>1.9546452326329862</v>
      </c>
      <c r="G18" s="12">
        <f t="shared" si="4"/>
        <v>1.8252544226078666</v>
      </c>
      <c r="H18" s="12">
        <f t="shared" si="4"/>
        <v>1.9307879507690877</v>
      </c>
      <c r="I18" s="12">
        <f t="shared" si="4"/>
        <v>2.0149199297105533</v>
      </c>
      <c r="J18" s="12">
        <f t="shared" si="4"/>
        <v>2.3595180474743835</v>
      </c>
      <c r="K18" s="12">
        <f t="shared" si="4"/>
        <v>2.141269102474595</v>
      </c>
      <c r="L18" s="12">
        <f t="shared" si="4"/>
        <v>2.0261325741704788</v>
      </c>
      <c r="M18" s="19">
        <v>2.27</v>
      </c>
      <c r="N18" s="19">
        <v>2.53</v>
      </c>
      <c r="O18" s="12">
        <f>SUM(C18:N18)/12</f>
        <v>2.089992161557842</v>
      </c>
    </row>
    <row r="19" spans="1:15" s="13" customFormat="1" ht="18" customHeight="1">
      <c r="A19" s="14">
        <f t="shared" si="2"/>
        <v>11</v>
      </c>
      <c r="B19" s="27" t="s">
        <v>52</v>
      </c>
      <c r="C19" s="12">
        <f>C17+C14</f>
        <v>1598.15</v>
      </c>
      <c r="D19" s="12">
        <f>D17+D14</f>
        <v>2161.29</v>
      </c>
      <c r="E19" s="12">
        <f>E17+E14</f>
        <v>1995.3000000000002</v>
      </c>
      <c r="F19" s="12">
        <v>1790.18</v>
      </c>
      <c r="G19" s="12">
        <f>G17+G14</f>
        <v>2015.48</v>
      </c>
      <c r="H19" s="12">
        <f>H17+H14</f>
        <v>2516.99</v>
      </c>
      <c r="I19" s="12">
        <f>I17+I14</f>
        <v>2727.9900000000002</v>
      </c>
      <c r="J19" s="12">
        <v>3262.27</v>
      </c>
      <c r="K19" s="12">
        <f>K17+K14</f>
        <v>4049.41</v>
      </c>
      <c r="L19" s="12">
        <f>L17+L14</f>
        <v>5272.34</v>
      </c>
      <c r="M19" s="19">
        <v>6409.16</v>
      </c>
      <c r="N19" s="19">
        <v>6400.09</v>
      </c>
      <c r="O19" s="12">
        <f>SUM(C19:N19)-0.01</f>
        <v>40198.63999999999</v>
      </c>
    </row>
    <row r="20" spans="1:15" s="13" customFormat="1" ht="25.5" customHeight="1">
      <c r="A20" s="14">
        <f t="shared" si="2"/>
        <v>12</v>
      </c>
      <c r="B20" s="27" t="s">
        <v>22</v>
      </c>
      <c r="C20" s="12">
        <f>(C12+C15)/(C13+C16)</f>
        <v>0.24246853304516158</v>
      </c>
      <c r="D20" s="12">
        <f>(D12+D15)/(D13+D16)</f>
        <v>0.2444665806808236</v>
      </c>
      <c r="E20" s="12">
        <f aca="true" t="shared" si="5" ref="E20:L20">(E12+E15)/(E13+E16)</f>
        <v>0.36010415672587964</v>
      </c>
      <c r="F20" s="12">
        <f t="shared" si="5"/>
        <v>0.7072584567553905</v>
      </c>
      <c r="G20" s="12">
        <f t="shared" si="5"/>
        <v>1.33463841814454</v>
      </c>
      <c r="H20" s="12">
        <f t="shared" si="5"/>
        <v>1.7865928591198454</v>
      </c>
      <c r="I20" s="12">
        <f t="shared" si="5"/>
        <v>2.491335619944712</v>
      </c>
      <c r="J20" s="12">
        <f t="shared" si="5"/>
        <v>3.7453815494719698</v>
      </c>
      <c r="K20" s="12">
        <f t="shared" si="5"/>
        <v>3.184398702130738</v>
      </c>
      <c r="L20" s="12">
        <f t="shared" si="5"/>
        <v>2.278777627143941</v>
      </c>
      <c r="M20" s="20">
        <v>3.4</v>
      </c>
      <c r="N20" s="19">
        <v>4.58</v>
      </c>
      <c r="O20" s="12">
        <v>1.88</v>
      </c>
    </row>
    <row r="21" spans="1:15" s="13" customFormat="1" ht="18.75" customHeight="1">
      <c r="A21" s="14">
        <f t="shared" si="2"/>
        <v>13</v>
      </c>
      <c r="B21" s="27" t="s">
        <v>48</v>
      </c>
      <c r="C21" s="15">
        <v>17113</v>
      </c>
      <c r="D21" s="15">
        <v>21481</v>
      </c>
      <c r="E21" s="15">
        <v>21284</v>
      </c>
      <c r="F21" s="15">
        <v>21666</v>
      </c>
      <c r="G21" s="15">
        <v>22472</v>
      </c>
      <c r="H21" s="15">
        <v>22555</v>
      </c>
      <c r="I21" s="15">
        <v>23699</v>
      </c>
      <c r="J21" s="15">
        <v>19281</v>
      </c>
      <c r="K21" s="15">
        <v>28765</v>
      </c>
      <c r="L21" s="15">
        <v>29932</v>
      </c>
      <c r="M21" s="19">
        <v>31817</v>
      </c>
      <c r="N21" s="19">
        <v>31378</v>
      </c>
      <c r="O21" s="12" t="s">
        <v>23</v>
      </c>
    </row>
    <row r="22" spans="1:15" ht="12.75">
      <c r="A22" s="9"/>
      <c r="B22" s="28"/>
      <c r="C22" s="16"/>
      <c r="D22" s="16"/>
      <c r="E22" s="16"/>
      <c r="F22" s="16"/>
      <c r="G22" s="16"/>
      <c r="H22" s="16"/>
      <c r="I22" s="16"/>
      <c r="J22" s="16"/>
      <c r="K22" s="16"/>
      <c r="L22" s="16"/>
      <c r="O22" s="12"/>
    </row>
    <row r="23" spans="1:15" ht="12.75">
      <c r="A23" s="9"/>
      <c r="B23" s="28" t="s">
        <v>24</v>
      </c>
      <c r="C23" s="9"/>
      <c r="D23" s="9"/>
      <c r="E23" s="9"/>
      <c r="F23" s="9"/>
      <c r="G23" s="9"/>
      <c r="H23" s="9"/>
      <c r="I23" s="9"/>
      <c r="J23" s="9"/>
      <c r="K23" s="9"/>
      <c r="L23" s="9"/>
      <c r="O23" s="12"/>
    </row>
    <row r="24" spans="1:15" s="13" customFormat="1" ht="18" customHeight="1">
      <c r="A24" s="14">
        <v>1</v>
      </c>
      <c r="B24" s="27" t="s">
        <v>25</v>
      </c>
      <c r="C24" s="15">
        <v>292426</v>
      </c>
      <c r="D24" s="15">
        <v>223265</v>
      </c>
      <c r="E24" s="15">
        <v>434387</v>
      </c>
      <c r="F24" s="15">
        <v>398873</v>
      </c>
      <c r="G24" s="15">
        <v>392136</v>
      </c>
      <c r="H24" s="15">
        <v>266230</v>
      </c>
      <c r="I24" s="15">
        <v>276414</v>
      </c>
      <c r="J24" s="15">
        <v>246309</v>
      </c>
      <c r="K24" s="15">
        <v>306688</v>
      </c>
      <c r="L24" s="15">
        <v>563530</v>
      </c>
      <c r="M24" s="19">
        <v>389259</v>
      </c>
      <c r="N24" s="19">
        <v>311314</v>
      </c>
      <c r="O24" s="32">
        <f t="shared" si="1"/>
        <v>4100831</v>
      </c>
    </row>
    <row r="25" spans="1:15" s="13" customFormat="1" ht="18" customHeight="1">
      <c r="A25" s="14">
        <f>A24+1</f>
        <v>2</v>
      </c>
      <c r="B25" s="27" t="s">
        <v>26</v>
      </c>
      <c r="C25" s="15">
        <v>176263</v>
      </c>
      <c r="D25" s="15">
        <v>153285</v>
      </c>
      <c r="E25" s="15">
        <v>296175</v>
      </c>
      <c r="F25" s="15">
        <v>221085</v>
      </c>
      <c r="G25" s="15">
        <v>233136</v>
      </c>
      <c r="H25" s="15">
        <v>191666</v>
      </c>
      <c r="I25" s="15">
        <v>213213</v>
      </c>
      <c r="J25" s="15">
        <v>176712</v>
      </c>
      <c r="K25" s="15">
        <v>231670</v>
      </c>
      <c r="L25" s="15">
        <v>404972</v>
      </c>
      <c r="M25" s="19">
        <v>292788</v>
      </c>
      <c r="N25" s="19">
        <v>207280</v>
      </c>
      <c r="O25" s="32">
        <f t="shared" si="1"/>
        <v>2798245</v>
      </c>
    </row>
    <row r="26" spans="1:15" s="13" customFormat="1" ht="18" customHeight="1">
      <c r="A26" s="14">
        <f aca="true" t="shared" si="6" ref="A26:A44">A25+1</f>
        <v>3</v>
      </c>
      <c r="B26" s="27" t="s">
        <v>27</v>
      </c>
      <c r="C26" s="12">
        <f>C25/C24*100</f>
        <v>60.27610403999645</v>
      </c>
      <c r="D26" s="12">
        <f>D25/D24*100</f>
        <v>68.65608133831994</v>
      </c>
      <c r="E26" s="12">
        <f aca="true" t="shared" si="7" ref="E26:L26">E25/E24*100</f>
        <v>68.18228906482008</v>
      </c>
      <c r="F26" s="12">
        <f t="shared" si="7"/>
        <v>55.427416746683775</v>
      </c>
      <c r="G26" s="12">
        <f t="shared" si="7"/>
        <v>59.45284289124182</v>
      </c>
      <c r="H26" s="12">
        <f t="shared" si="7"/>
        <v>71.99263794463434</v>
      </c>
      <c r="I26" s="12">
        <f t="shared" si="7"/>
        <v>77.13538388070069</v>
      </c>
      <c r="J26" s="12">
        <f t="shared" si="7"/>
        <v>71.74402884182064</v>
      </c>
      <c r="K26" s="12">
        <f t="shared" si="7"/>
        <v>75.53931030884809</v>
      </c>
      <c r="L26" s="12">
        <f t="shared" si="7"/>
        <v>71.86343229286817</v>
      </c>
      <c r="M26" s="20">
        <v>75.22</v>
      </c>
      <c r="N26" s="20">
        <v>66.58</v>
      </c>
      <c r="O26" s="12">
        <v>68.24</v>
      </c>
    </row>
    <row r="27" spans="1:15" s="13" customFormat="1" ht="18" customHeight="1">
      <c r="A27" s="14">
        <f t="shared" si="6"/>
        <v>4</v>
      </c>
      <c r="B27" s="27" t="s">
        <v>28</v>
      </c>
      <c r="C27" s="15">
        <v>125402</v>
      </c>
      <c r="D27" s="15">
        <v>214011</v>
      </c>
      <c r="E27" s="15">
        <v>176002</v>
      </c>
      <c r="F27" s="15">
        <v>189634</v>
      </c>
      <c r="G27" s="15">
        <v>204987</v>
      </c>
      <c r="H27" s="15">
        <v>219604</v>
      </c>
      <c r="I27" s="15">
        <v>210639</v>
      </c>
      <c r="J27" s="15">
        <v>222029</v>
      </c>
      <c r="K27" s="15">
        <v>251163</v>
      </c>
      <c r="L27" s="15">
        <v>322322</v>
      </c>
      <c r="M27" s="19">
        <v>439275</v>
      </c>
      <c r="N27" s="19">
        <v>280575</v>
      </c>
      <c r="O27" s="32">
        <f t="shared" si="1"/>
        <v>2855643</v>
      </c>
    </row>
    <row r="28" spans="1:15" s="13" customFormat="1" ht="18" customHeight="1">
      <c r="A28" s="14">
        <f t="shared" si="6"/>
        <v>5</v>
      </c>
      <c r="B28" s="27" t="s">
        <v>29</v>
      </c>
      <c r="C28" s="15">
        <v>74234</v>
      </c>
      <c r="D28" s="15">
        <v>101291</v>
      </c>
      <c r="E28" s="15">
        <v>54040</v>
      </c>
      <c r="F28" s="15">
        <v>94754</v>
      </c>
      <c r="G28" s="15">
        <v>90673</v>
      </c>
      <c r="H28" s="15">
        <v>105839</v>
      </c>
      <c r="I28" s="15">
        <v>91920</v>
      </c>
      <c r="J28" s="15">
        <v>156353</v>
      </c>
      <c r="K28" s="15">
        <v>116878</v>
      </c>
      <c r="L28" s="15">
        <v>138641</v>
      </c>
      <c r="M28" s="19">
        <v>161496</v>
      </c>
      <c r="N28" s="19">
        <v>171657</v>
      </c>
      <c r="O28" s="32">
        <f t="shared" si="1"/>
        <v>1357776</v>
      </c>
    </row>
    <row r="29" spans="1:15" s="13" customFormat="1" ht="18" customHeight="1">
      <c r="A29" s="14">
        <f t="shared" si="6"/>
        <v>6</v>
      </c>
      <c r="B29" s="27" t="s">
        <v>30</v>
      </c>
      <c r="C29" s="15">
        <v>29017</v>
      </c>
      <c r="D29" s="15">
        <v>26317</v>
      </c>
      <c r="E29" s="15">
        <v>30576</v>
      </c>
      <c r="F29" s="15">
        <v>35525</v>
      </c>
      <c r="G29" s="15">
        <v>50717</v>
      </c>
      <c r="H29" s="15">
        <v>68102</v>
      </c>
      <c r="I29" s="15">
        <v>80130</v>
      </c>
      <c r="J29" s="15">
        <v>137931</v>
      </c>
      <c r="K29" s="15">
        <v>181386</v>
      </c>
      <c r="L29" s="15">
        <v>114452</v>
      </c>
      <c r="M29" s="19">
        <v>136411</v>
      </c>
      <c r="N29" s="19">
        <v>312288</v>
      </c>
      <c r="O29" s="32">
        <f t="shared" si="1"/>
        <v>1202852</v>
      </c>
    </row>
    <row r="30" spans="1:15" s="13" customFormat="1" ht="18" customHeight="1">
      <c r="A30" s="14">
        <f t="shared" si="6"/>
        <v>7</v>
      </c>
      <c r="B30" s="27" t="s">
        <v>31</v>
      </c>
      <c r="C30" s="15">
        <v>347912</v>
      </c>
      <c r="D30" s="15">
        <v>318803</v>
      </c>
      <c r="E30" s="15">
        <v>364676</v>
      </c>
      <c r="F30" s="15">
        <v>414419</v>
      </c>
      <c r="G30" s="15">
        <v>577532</v>
      </c>
      <c r="H30" s="15">
        <v>788573</v>
      </c>
      <c r="I30" s="15">
        <v>873485</v>
      </c>
      <c r="J30" s="15">
        <v>1472066</v>
      </c>
      <c r="K30" s="15">
        <v>1154269</v>
      </c>
      <c r="L30" s="15">
        <v>1470032</v>
      </c>
      <c r="M30" s="19">
        <v>1736214</v>
      </c>
      <c r="N30" s="19">
        <v>1743536</v>
      </c>
      <c r="O30" s="32">
        <f t="shared" si="1"/>
        <v>11261517</v>
      </c>
    </row>
    <row r="31" spans="1:15" s="13" customFormat="1" ht="18" customHeight="1">
      <c r="A31" s="14">
        <f t="shared" si="6"/>
        <v>8</v>
      </c>
      <c r="B31" s="27" t="s">
        <v>32</v>
      </c>
      <c r="C31" s="15">
        <v>585956</v>
      </c>
      <c r="D31" s="15">
        <v>687349</v>
      </c>
      <c r="E31" s="15">
        <v>572792</v>
      </c>
      <c r="F31" s="15">
        <v>411848</v>
      </c>
      <c r="G31" s="15">
        <v>319363</v>
      </c>
      <c r="H31" s="15">
        <v>327355</v>
      </c>
      <c r="I31" s="15">
        <v>277631</v>
      </c>
      <c r="J31" s="15">
        <v>219860</v>
      </c>
      <c r="K31" s="15">
        <v>253503</v>
      </c>
      <c r="L31" s="15">
        <v>291392</v>
      </c>
      <c r="M31" s="19">
        <v>278136</v>
      </c>
      <c r="N31" s="19">
        <v>296113</v>
      </c>
      <c r="O31" s="32">
        <f t="shared" si="1"/>
        <v>4521298</v>
      </c>
    </row>
    <row r="32" spans="1:15" s="13" customFormat="1" ht="27.75" customHeight="1">
      <c r="A32" s="14">
        <f t="shared" si="6"/>
        <v>9</v>
      </c>
      <c r="B32" s="27" t="s">
        <v>33</v>
      </c>
      <c r="C32" s="15" t="s">
        <v>23</v>
      </c>
      <c r="D32" s="15" t="s">
        <v>23</v>
      </c>
      <c r="E32" s="15" t="s">
        <v>23</v>
      </c>
      <c r="F32" s="15" t="s">
        <v>23</v>
      </c>
      <c r="G32" s="15" t="s">
        <v>23</v>
      </c>
      <c r="H32" s="15" t="s">
        <v>23</v>
      </c>
      <c r="I32" s="15" t="s">
        <v>23</v>
      </c>
      <c r="J32" s="15" t="s">
        <v>23</v>
      </c>
      <c r="K32" s="15">
        <v>291523</v>
      </c>
      <c r="L32" s="15">
        <v>100451</v>
      </c>
      <c r="M32" s="19">
        <v>70827</v>
      </c>
      <c r="N32" s="19">
        <v>70147</v>
      </c>
      <c r="O32" s="32">
        <f t="shared" si="1"/>
        <v>532948</v>
      </c>
    </row>
    <row r="33" spans="1:15" s="13" customFormat="1" ht="30" customHeight="1">
      <c r="A33" s="14">
        <f t="shared" si="6"/>
        <v>10</v>
      </c>
      <c r="B33" s="27" t="s">
        <v>34</v>
      </c>
      <c r="C33" s="15">
        <f>SUM(C30:C32)</f>
        <v>933868</v>
      </c>
      <c r="D33" s="15">
        <f>SUM(D30:D32)</f>
        <v>1006152</v>
      </c>
      <c r="E33" s="15">
        <f aca="true" t="shared" si="8" ref="E33:L33">SUM(E30:E32)</f>
        <v>937468</v>
      </c>
      <c r="F33" s="15">
        <f t="shared" si="8"/>
        <v>826267</v>
      </c>
      <c r="G33" s="15">
        <f t="shared" si="8"/>
        <v>896895</v>
      </c>
      <c r="H33" s="15">
        <f t="shared" si="8"/>
        <v>1115928</v>
      </c>
      <c r="I33" s="15">
        <f t="shared" si="8"/>
        <v>1151116</v>
      </c>
      <c r="J33" s="15">
        <f t="shared" si="8"/>
        <v>1691926</v>
      </c>
      <c r="K33" s="15">
        <f t="shared" si="8"/>
        <v>1699295</v>
      </c>
      <c r="L33" s="15">
        <f t="shared" si="8"/>
        <v>1861875</v>
      </c>
      <c r="M33" s="19">
        <v>2085177</v>
      </c>
      <c r="N33" s="19">
        <v>2109796</v>
      </c>
      <c r="O33" s="32">
        <f t="shared" si="1"/>
        <v>16315763</v>
      </c>
    </row>
    <row r="34" spans="1:15" s="13" customFormat="1" ht="24" customHeight="1">
      <c r="A34" s="14">
        <f t="shared" si="6"/>
        <v>11</v>
      </c>
      <c r="B34" s="27" t="s">
        <v>35</v>
      </c>
      <c r="C34" s="12">
        <f>C30/C33*100</f>
        <v>37.25494395353519</v>
      </c>
      <c r="D34" s="12">
        <f>D30/D33*100</f>
        <v>31.68537159395399</v>
      </c>
      <c r="E34" s="12">
        <f>E30/E33*100</f>
        <v>38.90010112345168</v>
      </c>
      <c r="F34" s="12" t="s">
        <v>53</v>
      </c>
      <c r="G34" s="12" t="s">
        <v>53</v>
      </c>
      <c r="H34" s="12" t="s">
        <v>53</v>
      </c>
      <c r="I34" s="12">
        <v>133.47</v>
      </c>
      <c r="J34" s="12">
        <v>155.07</v>
      </c>
      <c r="K34" s="12">
        <v>125.62</v>
      </c>
      <c r="L34" s="12">
        <v>105.63</v>
      </c>
      <c r="M34" s="20">
        <v>114.41</v>
      </c>
      <c r="N34" s="20">
        <v>96.9</v>
      </c>
      <c r="O34" s="12" t="s">
        <v>23</v>
      </c>
    </row>
    <row r="35" spans="1:15" s="13" customFormat="1" ht="18" customHeight="1">
      <c r="A35" s="14">
        <f t="shared" si="6"/>
        <v>12</v>
      </c>
      <c r="B35" s="27" t="s">
        <v>36</v>
      </c>
      <c r="C35" s="15">
        <v>278938</v>
      </c>
      <c r="D35" s="15">
        <v>310886</v>
      </c>
      <c r="E35" s="15">
        <v>284040</v>
      </c>
      <c r="F35" s="15">
        <v>249556</v>
      </c>
      <c r="G35" s="15">
        <v>274893</v>
      </c>
      <c r="H35" s="15">
        <v>352864</v>
      </c>
      <c r="I35" s="15">
        <v>383124</v>
      </c>
      <c r="J35" s="15">
        <v>600364</v>
      </c>
      <c r="K35" s="15">
        <v>561052</v>
      </c>
      <c r="L35" s="15">
        <v>601299</v>
      </c>
      <c r="M35" s="19">
        <v>753640</v>
      </c>
      <c r="N35" s="19">
        <v>734775</v>
      </c>
      <c r="O35" s="32">
        <f t="shared" si="1"/>
        <v>5385431</v>
      </c>
    </row>
    <row r="36" spans="1:15" s="13" customFormat="1" ht="18" customHeight="1">
      <c r="A36" s="14">
        <f t="shared" si="6"/>
        <v>13</v>
      </c>
      <c r="B36" s="27" t="s">
        <v>37</v>
      </c>
      <c r="C36" s="15">
        <v>134944</v>
      </c>
      <c r="D36" s="15">
        <v>137850</v>
      </c>
      <c r="E36" s="15">
        <v>143619</v>
      </c>
      <c r="F36" s="15">
        <v>130260</v>
      </c>
      <c r="G36" s="15">
        <v>138909</v>
      </c>
      <c r="H36" s="15">
        <v>149115</v>
      </c>
      <c r="I36" s="15">
        <v>165407</v>
      </c>
      <c r="J36" s="15">
        <v>241291</v>
      </c>
      <c r="K36" s="15">
        <v>251783</v>
      </c>
      <c r="L36" s="15">
        <v>274530</v>
      </c>
      <c r="M36" s="19">
        <v>322142</v>
      </c>
      <c r="N36" s="19">
        <v>362051</v>
      </c>
      <c r="O36" s="32">
        <f t="shared" si="1"/>
        <v>2451901</v>
      </c>
    </row>
    <row r="37" spans="1:15" s="13" customFormat="1" ht="18" customHeight="1">
      <c r="A37" s="14">
        <f t="shared" si="6"/>
        <v>14</v>
      </c>
      <c r="B37" s="27" t="s">
        <v>38</v>
      </c>
      <c r="C37" s="15">
        <f>SUM(C35:C36)</f>
        <v>413882</v>
      </c>
      <c r="D37" s="15">
        <f>SUM(D35:D36)</f>
        <v>448736</v>
      </c>
      <c r="E37" s="15">
        <f aca="true" t="shared" si="9" ref="E37:L37">SUM(E35:E36)</f>
        <v>427659</v>
      </c>
      <c r="F37" s="15">
        <f t="shared" si="9"/>
        <v>379816</v>
      </c>
      <c r="G37" s="15">
        <f t="shared" si="9"/>
        <v>413802</v>
      </c>
      <c r="H37" s="15">
        <f t="shared" si="9"/>
        <v>501979</v>
      </c>
      <c r="I37" s="15">
        <f t="shared" si="9"/>
        <v>548531</v>
      </c>
      <c r="J37" s="15">
        <f t="shared" si="9"/>
        <v>841655</v>
      </c>
      <c r="K37" s="15">
        <f t="shared" si="9"/>
        <v>812835</v>
      </c>
      <c r="L37" s="15">
        <f t="shared" si="9"/>
        <v>875829</v>
      </c>
      <c r="M37" s="19">
        <v>1075782</v>
      </c>
      <c r="N37" s="19">
        <v>1096826</v>
      </c>
      <c r="O37" s="32">
        <f t="shared" si="1"/>
        <v>7837332</v>
      </c>
    </row>
    <row r="38" spans="1:15" s="13" customFormat="1" ht="18" customHeight="1">
      <c r="A38" s="14">
        <f t="shared" si="6"/>
        <v>15</v>
      </c>
      <c r="B38" s="27" t="s">
        <v>39</v>
      </c>
      <c r="C38" s="15" t="s">
        <v>23</v>
      </c>
      <c r="D38" s="15" t="s">
        <v>23</v>
      </c>
      <c r="E38" s="15" t="s">
        <v>23</v>
      </c>
      <c r="F38" s="15" t="s">
        <v>23</v>
      </c>
      <c r="G38" s="15" t="s">
        <v>23</v>
      </c>
      <c r="H38" s="15" t="s">
        <v>23</v>
      </c>
      <c r="I38" s="15" t="s">
        <v>23</v>
      </c>
      <c r="J38" s="15">
        <v>60494</v>
      </c>
      <c r="K38" s="15">
        <v>142399</v>
      </c>
      <c r="L38" s="15">
        <v>275121</v>
      </c>
      <c r="M38" s="19">
        <v>241866</v>
      </c>
      <c r="N38" s="19">
        <v>244225</v>
      </c>
      <c r="O38" s="32">
        <f t="shared" si="1"/>
        <v>964105</v>
      </c>
    </row>
    <row r="39" spans="1:15" s="13" customFormat="1" ht="18" customHeight="1">
      <c r="A39" s="14">
        <f t="shared" si="6"/>
        <v>16</v>
      </c>
      <c r="B39" s="27" t="s">
        <v>40</v>
      </c>
      <c r="C39" s="15">
        <v>416690</v>
      </c>
      <c r="D39" s="15">
        <v>409842</v>
      </c>
      <c r="E39" s="15">
        <v>385891</v>
      </c>
      <c r="F39" s="15">
        <v>382613</v>
      </c>
      <c r="G39" s="15">
        <v>470740</v>
      </c>
      <c r="H39" s="15">
        <v>606141</v>
      </c>
      <c r="I39" s="15">
        <v>662764</v>
      </c>
      <c r="J39" s="15">
        <v>1247132</v>
      </c>
      <c r="K39" s="15">
        <v>1083905</v>
      </c>
      <c r="L39" s="15">
        <v>1206513</v>
      </c>
      <c r="M39" s="19">
        <v>1502285</v>
      </c>
      <c r="N39" s="19">
        <v>1424059</v>
      </c>
      <c r="O39" s="32">
        <f t="shared" si="1"/>
        <v>9798575</v>
      </c>
    </row>
    <row r="40" spans="1:15" s="13" customFormat="1" ht="18" customHeight="1">
      <c r="A40" s="14">
        <f t="shared" si="6"/>
        <v>17</v>
      </c>
      <c r="B40" s="27" t="s">
        <v>41</v>
      </c>
      <c r="C40" s="15">
        <v>8529</v>
      </c>
      <c r="D40" s="15">
        <v>6737</v>
      </c>
      <c r="E40" s="15">
        <v>6059</v>
      </c>
      <c r="F40" s="15">
        <v>6118</v>
      </c>
      <c r="G40" s="15">
        <v>8504</v>
      </c>
      <c r="H40" s="15">
        <v>12680</v>
      </c>
      <c r="I40" s="15">
        <v>14793</v>
      </c>
      <c r="J40" s="15">
        <v>31864</v>
      </c>
      <c r="K40" s="15">
        <v>36113</v>
      </c>
      <c r="L40" s="15">
        <v>42315</v>
      </c>
      <c r="M40" s="19">
        <v>45869</v>
      </c>
      <c r="N40" s="19">
        <v>40838</v>
      </c>
      <c r="O40" s="32">
        <f t="shared" si="1"/>
        <v>260419</v>
      </c>
    </row>
    <row r="41" spans="1:15" s="13" customFormat="1" ht="18" customHeight="1">
      <c r="A41" s="14">
        <f t="shared" si="6"/>
        <v>18</v>
      </c>
      <c r="B41" s="27" t="s">
        <v>42</v>
      </c>
      <c r="C41" s="12">
        <f>C37/C33*100</f>
        <v>44.31911148042336</v>
      </c>
      <c r="D41" s="12">
        <f>D37/D33*100</f>
        <v>44.59922556432826</v>
      </c>
      <c r="E41" s="12">
        <f aca="true" t="shared" si="10" ref="E41:L41">E37/E33*100</f>
        <v>45.61851711205076</v>
      </c>
      <c r="F41" s="12">
        <f t="shared" si="10"/>
        <v>45.9677077748476</v>
      </c>
      <c r="G41" s="12">
        <f t="shared" si="10"/>
        <v>46.13717324770458</v>
      </c>
      <c r="H41" s="12">
        <f t="shared" si="10"/>
        <v>44.98309926805313</v>
      </c>
      <c r="I41" s="12">
        <f t="shared" si="10"/>
        <v>47.65210456635126</v>
      </c>
      <c r="J41" s="12">
        <f t="shared" si="10"/>
        <v>49.745378935012525</v>
      </c>
      <c r="K41" s="12">
        <f t="shared" si="10"/>
        <v>47.83366042976646</v>
      </c>
      <c r="L41" s="12">
        <f t="shared" si="10"/>
        <v>47.04016112789527</v>
      </c>
      <c r="M41" s="20">
        <v>51.59</v>
      </c>
      <c r="N41" s="20">
        <v>51.99</v>
      </c>
      <c r="O41" s="12">
        <f>SUM(C41:N41)/12</f>
        <v>47.28967829220277</v>
      </c>
    </row>
    <row r="42" spans="1:15" s="13" customFormat="1" ht="18" customHeight="1">
      <c r="A42" s="14">
        <f t="shared" si="6"/>
        <v>19</v>
      </c>
      <c r="B42" s="27" t="s">
        <v>43</v>
      </c>
      <c r="C42" s="15" t="s">
        <v>23</v>
      </c>
      <c r="D42" s="15" t="s">
        <v>23</v>
      </c>
      <c r="E42" s="15" t="s">
        <v>23</v>
      </c>
      <c r="F42" s="15" t="s">
        <v>23</v>
      </c>
      <c r="G42" s="15" t="s">
        <v>23</v>
      </c>
      <c r="H42" s="15" t="s">
        <v>23</v>
      </c>
      <c r="I42" s="15" t="s">
        <v>23</v>
      </c>
      <c r="J42" s="12">
        <f>J38/J33*100</f>
        <v>3.575451881465265</v>
      </c>
      <c r="K42" s="12">
        <f>K38/K33*100</f>
        <v>8.379886953118794</v>
      </c>
      <c r="L42" s="12">
        <f>L38/L33*100</f>
        <v>14.77655589123867</v>
      </c>
      <c r="M42" s="20">
        <v>11.6</v>
      </c>
      <c r="N42" s="20">
        <v>11.58</v>
      </c>
      <c r="O42" s="12">
        <v>10.2</v>
      </c>
    </row>
    <row r="43" spans="1:15" s="13" customFormat="1" ht="18" customHeight="1">
      <c r="A43" s="14">
        <f t="shared" si="6"/>
        <v>20</v>
      </c>
      <c r="B43" s="27" t="s">
        <v>44</v>
      </c>
      <c r="C43" s="12">
        <f>C39/C33*100</f>
        <v>44.61979637379159</v>
      </c>
      <c r="D43" s="12">
        <f>D39/D33*100</f>
        <v>40.73360685065477</v>
      </c>
      <c r="E43" s="12">
        <f aca="true" t="shared" si="11" ref="E43:L43">E39/E33*100</f>
        <v>41.16311170087939</v>
      </c>
      <c r="F43" s="12">
        <f t="shared" si="11"/>
        <v>46.30621820791585</v>
      </c>
      <c r="G43" s="12">
        <f t="shared" si="11"/>
        <v>52.48551948667347</v>
      </c>
      <c r="H43" s="12">
        <f t="shared" si="11"/>
        <v>54.317214013807344</v>
      </c>
      <c r="I43" s="12">
        <f t="shared" si="11"/>
        <v>57.57577863568919</v>
      </c>
      <c r="J43" s="12">
        <f t="shared" si="11"/>
        <v>73.7107887697216</v>
      </c>
      <c r="K43" s="12">
        <f t="shared" si="11"/>
        <v>63.7855698981048</v>
      </c>
      <c r="L43" s="12">
        <f t="shared" si="11"/>
        <v>64.8009667673716</v>
      </c>
      <c r="M43" s="20">
        <v>72.05</v>
      </c>
      <c r="N43" s="20">
        <v>67.5</v>
      </c>
      <c r="O43" s="12">
        <v>60.06</v>
      </c>
    </row>
    <row r="44" spans="1:15" s="13" customFormat="1" ht="18" customHeight="1">
      <c r="A44" s="17">
        <f t="shared" si="6"/>
        <v>21</v>
      </c>
      <c r="B44" s="29" t="s">
        <v>45</v>
      </c>
      <c r="C44" s="18">
        <f>C40/C33*100</f>
        <v>0.9132982391515717</v>
      </c>
      <c r="D44" s="18">
        <f>D40/D33*100</f>
        <v>0.6695807392918764</v>
      </c>
      <c r="E44" s="18">
        <f aca="true" t="shared" si="12" ref="E44:L44">E40/E33*100</f>
        <v>0.6463153942321231</v>
      </c>
      <c r="F44" s="18">
        <f t="shared" si="12"/>
        <v>0.7404386233505634</v>
      </c>
      <c r="G44" s="18">
        <f t="shared" si="12"/>
        <v>0.9481600410304439</v>
      </c>
      <c r="H44" s="18">
        <f t="shared" si="12"/>
        <v>1.1362740248474812</v>
      </c>
      <c r="I44" s="18">
        <f t="shared" si="12"/>
        <v>1.2851007196494533</v>
      </c>
      <c r="J44" s="18">
        <f t="shared" si="12"/>
        <v>1.8832974964626115</v>
      </c>
      <c r="K44" s="18">
        <f t="shared" si="12"/>
        <v>2.125175440403226</v>
      </c>
      <c r="L44" s="18">
        <f t="shared" si="12"/>
        <v>2.2727089627391743</v>
      </c>
      <c r="M44" s="21">
        <v>2.2</v>
      </c>
      <c r="N44" s="21">
        <v>1.94</v>
      </c>
      <c r="O44" s="12">
        <v>1.6</v>
      </c>
    </row>
    <row r="45" spans="2:15" ht="12.75">
      <c r="B45" s="36" t="s">
        <v>46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</row>
    <row r="46" ht="12.75">
      <c r="A46" s="1" t="s">
        <v>56</v>
      </c>
    </row>
    <row r="47" ht="12.75">
      <c r="A47" s="1" t="s">
        <v>57</v>
      </c>
    </row>
    <row r="48" spans="1:15" ht="12.75">
      <c r="A48" s="37">
        <v>533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</row>
  </sheetData>
  <sheetProtection/>
  <mergeCells count="6">
    <mergeCell ref="B4:O4"/>
    <mergeCell ref="B45:O45"/>
    <mergeCell ref="A2:O2"/>
    <mergeCell ref="A48:O48"/>
    <mergeCell ref="G5:K5"/>
    <mergeCell ref="N5:O5"/>
  </mergeCells>
  <printOptions horizontalCentered="1"/>
  <pageMargins left="0.29" right="0.29" top="1" bottom="0.62" header="0.5" footer="0.5"/>
  <pageSetup horizontalDpi="600" verticalDpi="6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abc</cp:lastModifiedBy>
  <cp:lastPrinted>2011-09-15T07:34:04Z</cp:lastPrinted>
  <dcterms:created xsi:type="dcterms:W3CDTF">2011-01-17T06:07:55Z</dcterms:created>
  <dcterms:modified xsi:type="dcterms:W3CDTF">2011-12-12T07:29:56Z</dcterms:modified>
  <cp:category/>
  <cp:version/>
  <cp:contentType/>
  <cp:contentStatus/>
</cp:coreProperties>
</file>