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0" windowHeight="7155" activeTab="1"/>
  </bookViews>
  <sheets>
    <sheet name="Table 32.24(All India)" sheetId="7" r:id="rId1"/>
    <sheet name="Table 32.24(Dept.-wise)" sheetId="9" r:id="rId2"/>
  </sheets>
  <definedNames>
    <definedName name="_xlnm.Print_Area" localSheetId="0">'Table 32.24(All India)'!$A$1:$M$26</definedName>
    <definedName name="_xlnm.Print_Area" localSheetId="1">'Table 32.24(Dept.-wise)'!$A$1:$CA$34</definedName>
    <definedName name="_xlnm.Print_Titles" localSheetId="1">'Table 32.24(Dept.-wise)'!$B:$B</definedName>
  </definedNames>
  <calcPr calcId="144525" iterate="1" iterateCount="1"/>
</workbook>
</file>

<file path=xl/calcChain.xml><?xml version="1.0" encoding="utf-8"?>
<calcChain xmlns="http://schemas.openxmlformats.org/spreadsheetml/2006/main">
  <c r="E29" i="9" l="1"/>
  <c r="L29" i="9"/>
  <c r="S29" i="9"/>
  <c r="Z29" i="9"/>
  <c r="AG29" i="9"/>
  <c r="AN29" i="9"/>
  <c r="AU29" i="9"/>
  <c r="BB29" i="9"/>
  <c r="BI29" i="9"/>
  <c r="BP29" i="9"/>
  <c r="BW29" i="9"/>
  <c r="AT30" i="9"/>
  <c r="Z14" i="9"/>
  <c r="Z30" i="9" s="1"/>
  <c r="BW14" i="9"/>
  <c r="BP14" i="9"/>
  <c r="BI14" i="9"/>
  <c r="BB14" i="9"/>
  <c r="AU14" i="9"/>
  <c r="AN14" i="9"/>
  <c r="AG14" i="9"/>
  <c r="S14" i="9"/>
  <c r="L14" i="9"/>
  <c r="L30" i="9" s="1"/>
  <c r="E14" i="9"/>
  <c r="BP30" i="9" l="1"/>
  <c r="AG30" i="9"/>
  <c r="E30" i="9"/>
  <c r="BI30" i="9"/>
  <c r="BW30" i="9"/>
  <c r="AN30" i="9"/>
  <c r="S30" i="9"/>
  <c r="BB30" i="9"/>
  <c r="AU30" i="9"/>
</calcChain>
</file>

<file path=xl/sharedStrings.xml><?xml version="1.0" encoding="utf-8"?>
<sst xmlns="http://schemas.openxmlformats.org/spreadsheetml/2006/main" count="284" uniqueCount="158">
  <si>
    <t>DA</t>
  </si>
  <si>
    <t>HRA</t>
  </si>
  <si>
    <t>OTA</t>
  </si>
  <si>
    <t>TPT</t>
  </si>
  <si>
    <t>Others</t>
  </si>
  <si>
    <t xml:space="preserve"> Total</t>
  </si>
  <si>
    <t>Travel Allowance</t>
  </si>
  <si>
    <t>Bonus</t>
  </si>
  <si>
    <t>Encashment of E.L.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</si>
  <si>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</si>
  <si>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</si>
  <si>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</si>
  <si>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</si>
  <si>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</si>
  <si>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</si>
  <si>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</si>
  <si>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</si>
  <si>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</si>
  <si>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</si>
  <si>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</si>
  <si>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Source: Ministry of Finance, Pay Research Unit.</t>
  </si>
  <si>
    <t>LABOUR AND EMPLOYMENT</t>
  </si>
  <si>
    <t>2005-06</t>
  </si>
  <si>
    <t>2006-07</t>
  </si>
  <si>
    <t>2007-08</t>
  </si>
  <si>
    <t>2</t>
  </si>
  <si>
    <t>Honararium</t>
  </si>
  <si>
    <t>2009-10</t>
  </si>
  <si>
    <t>59623.22</t>
  </si>
  <si>
    <t>11689.30</t>
  </si>
  <si>
    <t>5183.43</t>
  </si>
  <si>
    <t>881.24</t>
  </si>
  <si>
    <t>3334.65</t>
  </si>
  <si>
    <t>6626.41</t>
  </si>
  <si>
    <t>87338.25</t>
  </si>
  <si>
    <t>2489.45</t>
  </si>
  <si>
    <t>1666.04</t>
  </si>
  <si>
    <t>69.84</t>
  </si>
  <si>
    <t>Pay*</t>
  </si>
  <si>
    <t xml:space="preserve">Note: * Pay includes 60% arrear of the 6th CPC.               </t>
  </si>
  <si>
    <t xml:space="preserve">          @ Including HUPA.</t>
  </si>
  <si>
    <t>`</t>
  </si>
  <si>
    <t>(Crore)</t>
  </si>
  <si>
    <t>2008-09</t>
  </si>
  <si>
    <t>44808.96</t>
  </si>
  <si>
    <t>10338.76</t>
  </si>
  <si>
    <t>4060.34</t>
  </si>
  <si>
    <t>190.89</t>
  </si>
  <si>
    <t>869.72</t>
  </si>
  <si>
    <t>1770.33</t>
  </si>
  <si>
    <t>3571.18</t>
  </si>
  <si>
    <t>65610.18</t>
  </si>
  <si>
    <t>1844.81</t>
  </si>
  <si>
    <t>1970.91</t>
  </si>
  <si>
    <t>49.27</t>
  </si>
  <si>
    <t>2010-11</t>
  </si>
  <si>
    <t>48575.18</t>
  </si>
  <si>
    <t>19963.52</t>
  </si>
  <si>
    <t>5479.36</t>
  </si>
  <si>
    <t>1203.82</t>
  </si>
  <si>
    <t>4076.44</t>
  </si>
  <si>
    <t>6965.18</t>
  </si>
  <si>
    <t>85963.50</t>
  </si>
  <si>
    <t>2896.50</t>
  </si>
  <si>
    <t>1512.91</t>
  </si>
  <si>
    <t>80.28</t>
  </si>
  <si>
    <t>13</t>
  </si>
  <si>
    <t>14</t>
  </si>
  <si>
    <t>17</t>
  </si>
  <si>
    <t>18</t>
  </si>
  <si>
    <t>19</t>
  </si>
  <si>
    <t>20</t>
  </si>
  <si>
    <t>21</t>
  </si>
  <si>
    <t>Ministry/
Department</t>
  </si>
  <si>
    <t>2011-12</t>
  </si>
  <si>
    <t>.0.21</t>
  </si>
  <si>
    <t>48113.15</t>
  </si>
  <si>
    <t>26226.23</t>
  </si>
  <si>
    <t>5478.47</t>
  </si>
  <si>
    <t>1222.02</t>
  </si>
  <si>
    <t>4369.52</t>
  </si>
  <si>
    <t>6855.49</t>
  </si>
  <si>
    <t>92264.88</t>
  </si>
  <si>
    <t>3284.60</t>
  </si>
  <si>
    <t>1481.47</t>
  </si>
  <si>
    <t>66.00</t>
  </si>
  <si>
    <t>Culture</t>
  </si>
  <si>
    <t>Earth Sciences</t>
  </si>
  <si>
    <t>Health &amp; Family Welfare</t>
  </si>
  <si>
    <t>Home Affairs</t>
  </si>
  <si>
    <t>Indian Audit &amp; Accounts</t>
  </si>
  <si>
    <t>Labour &amp; Employment</t>
  </si>
  <si>
    <t>Railways</t>
  </si>
  <si>
    <t>Space</t>
  </si>
  <si>
    <t>Water Resources</t>
  </si>
  <si>
    <t>2012-13</t>
  </si>
  <si>
    <t>CCA**</t>
  </si>
  <si>
    <t xml:space="preserve">          ** CCA is discontinued.</t>
  </si>
  <si>
    <t>Serial No.</t>
  </si>
  <si>
    <t>26</t>
  </si>
  <si>
    <t>27</t>
  </si>
  <si>
    <t>28</t>
  </si>
  <si>
    <t>31</t>
  </si>
  <si>
    <t>32</t>
  </si>
  <si>
    <t>33</t>
  </si>
  <si>
    <t>34</t>
  </si>
  <si>
    <t>35</t>
  </si>
  <si>
    <t>40</t>
  </si>
  <si>
    <t>41</t>
  </si>
  <si>
    <t>42</t>
  </si>
  <si>
    <t>45</t>
  </si>
  <si>
    <t>46</t>
  </si>
  <si>
    <t xml:space="preserve"> Atomic Energy</t>
  </si>
  <si>
    <t xml:space="preserve"> Commerce</t>
  </si>
  <si>
    <t>Defence (Civilian)</t>
  </si>
  <si>
    <t>Finance</t>
  </si>
  <si>
    <t xml:space="preserve"> Information Technology</t>
  </si>
  <si>
    <t xml:space="preserve"> Mines</t>
  </si>
  <si>
    <t xml:space="preserve"> Personnel, Public Grievances &amp; Pensions</t>
  </si>
  <si>
    <t xml:space="preserve"> Posts #</t>
  </si>
  <si>
    <t xml:space="preserve"> Science &amp; Technology</t>
  </si>
  <si>
    <t>Urban Development @</t>
  </si>
  <si>
    <t>Statistics &amp; PI</t>
  </si>
  <si>
    <t>6.47</t>
  </si>
  <si>
    <t>2013-14</t>
  </si>
  <si>
    <t>47</t>
  </si>
  <si>
    <t>48</t>
  </si>
  <si>
    <t>49</t>
  </si>
  <si>
    <t>54</t>
  </si>
  <si>
    <t>55</t>
  </si>
  <si>
    <t>56</t>
  </si>
  <si>
    <t>2014-15</t>
  </si>
  <si>
    <t>2015-16</t>
  </si>
  <si>
    <t>22</t>
  </si>
  <si>
    <t>23</t>
  </si>
  <si>
    <t>36</t>
  </si>
  <si>
    <t>37</t>
  </si>
  <si>
    <t>50</t>
  </si>
  <si>
    <t>51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</si>
  <si>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</si>
  <si>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</si>
  <si>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</si>
  <si>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</si>
  <si>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</si>
  <si>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</si>
  <si>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</si>
  <si>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</si>
  <si>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</si>
  <si>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</si>
  <si>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</si>
  <si>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</si>
  <si>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</si>
  <si>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</si>
  <si>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</si>
  <si>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</si>
  <si>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79</t>
  </si>
  <si>
    <t xml:space="preserve">Table 32.24: EXPENDITURE INCURRED ON PAY AND ALLOWANCES OF CIVILIAN EMPLOYEES BY THE CENTRAL MINISTRIES/DEPARTMENTS 
 </t>
  </si>
  <si>
    <t xml:space="preserve">Table 32.24: EXPENDITURE INCURRED ON PAY AND ALLOWANCES OF CIVILIAN EMPLOYEES BY THE CENTRAL MINISTRIES/DEPARTMENTS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</si>
</sst>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Rupee Foradian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49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1" xfId="0" applyFont="1" applyFill="1" applyBorder="1"/>
    <xf numFmtId="0" fontId="8" fillId="4" borderId="0" xfId="0" applyFont="1" applyFill="1" applyBorder="1"/>
    <xf numFmtId="0" fontId="8" fillId="4" borderId="2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9" fillId="4" borderId="1" xfId="0" applyFont="1" applyFill="1" applyBorder="1"/>
    <xf numFmtId="0" fontId="9" fillId="4" borderId="4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/>
    <xf numFmtId="0" fontId="9" fillId="4" borderId="6" xfId="0" applyFont="1" applyFill="1" applyBorder="1"/>
    <xf numFmtId="0" fontId="6" fillId="4" borderId="5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/>
    </xf>
    <xf numFmtId="0" fontId="1" fillId="3" borderId="0" xfId="0" applyFont="1" applyFill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/>
    </xf>
    <xf numFmtId="0" fontId="7" fillId="4" borderId="2" xfId="0" applyFont="1" applyFill="1" applyBorder="1" applyAlignment="1"/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4" borderId="5" xfId="0" applyFont="1" applyFill="1" applyBorder="1" applyAlignment="1"/>
    <xf numFmtId="0" fontId="7" fillId="4" borderId="5" xfId="0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vertical="top" wrapText="1"/>
    </xf>
    <xf numFmtId="2" fontId="6" fillId="5" borderId="6" xfId="0" applyNumberFormat="1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2" fontId="9" fillId="5" borderId="0" xfId="0" applyNumberFormat="1" applyFont="1" applyFill="1" applyBorder="1"/>
    <xf numFmtId="2" fontId="9" fillId="5" borderId="6" xfId="0" applyNumberFormat="1" applyFont="1" applyFill="1" applyBorder="1"/>
    <xf numFmtId="0" fontId="9" fillId="5" borderId="0" xfId="0" applyFont="1" applyFill="1" applyBorder="1"/>
    <xf numFmtId="0" fontId="9" fillId="5" borderId="6" xfId="0" applyFont="1" applyFill="1" applyBorder="1"/>
    <xf numFmtId="0" fontId="6" fillId="5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/>
    </xf>
    <xf numFmtId="0" fontId="9" fillId="4" borderId="5" xfId="0" applyFont="1" applyFill="1" applyBorder="1"/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6" fillId="4" borderId="0" xfId="0" applyFont="1" applyFill="1" applyBorder="1" applyAlignment="1">
      <alignment horizontal="left" vertical="center" wrapText="1"/>
    </xf>
    <xf numFmtId="0" fontId="0" fillId="0" borderId="0" xfId="0" applyBorder="1"/>
    <xf numFmtId="0" fontId="6" fillId="5" borderId="0" xfId="0" applyFont="1" applyFill="1" applyBorder="1" applyAlignment="1">
      <alignment vertical="top"/>
    </xf>
    <xf numFmtId="0" fontId="12" fillId="5" borderId="0" xfId="0" applyFont="1" applyFill="1" applyBorder="1"/>
    <xf numFmtId="2" fontId="6" fillId="5" borderId="11" xfId="0" applyNumberFormat="1" applyFont="1" applyFill="1" applyBorder="1" applyAlignment="1">
      <alignment vertical="top" wrapText="1"/>
    </xf>
    <xf numFmtId="0" fontId="12" fillId="5" borderId="11" xfId="0" applyFont="1" applyFill="1" applyBorder="1"/>
    <xf numFmtId="0" fontId="0" fillId="4" borderId="3" xfId="0" applyFill="1" applyBorder="1"/>
    <xf numFmtId="0" fontId="0" fillId="4" borderId="5" xfId="0" applyFill="1" applyBorder="1"/>
    <xf numFmtId="0" fontId="0" fillId="5" borderId="5" xfId="0" applyFill="1" applyBorder="1"/>
    <xf numFmtId="0" fontId="0" fillId="5" borderId="13" xfId="0" applyFill="1" applyBorder="1"/>
    <xf numFmtId="0" fontId="11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9" fillId="5" borderId="11" xfId="0" applyFont="1" applyFill="1" applyBorder="1"/>
    <xf numFmtId="0" fontId="0" fillId="5" borderId="11" xfId="0" applyFill="1" applyBorder="1"/>
    <xf numFmtId="0" fontId="0" fillId="0" borderId="0" xfId="0" applyFill="1" applyBorder="1"/>
    <xf numFmtId="49" fontId="6" fillId="6" borderId="17" xfId="0" applyNumberFormat="1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2" fontId="9" fillId="6" borderId="16" xfId="0" applyNumberFormat="1" applyFont="1" applyFill="1" applyBorder="1" applyAlignment="1">
      <alignment horizontal="center" vertical="center" wrapText="1"/>
    </xf>
    <xf numFmtId="2" fontId="9" fillId="6" borderId="23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3" borderId="23" xfId="0" applyNumberFormat="1" applyFont="1" applyFill="1" applyBorder="1" applyAlignment="1">
      <alignment horizontal="center" vertical="center" wrapText="1"/>
    </xf>
    <xf numFmtId="2" fontId="9" fillId="6" borderId="16" xfId="0" applyNumberFormat="1" applyFont="1" applyFill="1" applyBorder="1" applyAlignment="1">
      <alignment horizontal="center" vertical="center"/>
    </xf>
    <xf numFmtId="2" fontId="9" fillId="6" borderId="23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6" borderId="21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/>
    </xf>
    <xf numFmtId="49" fontId="6" fillId="4" borderId="31" xfId="0" applyNumberFormat="1" applyFont="1" applyFill="1" applyBorder="1" applyAlignment="1">
      <alignment horizontal="center" vertical="center" wrapText="1"/>
    </xf>
    <xf numFmtId="2" fontId="9" fillId="6" borderId="6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6" borderId="6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top"/>
    </xf>
    <xf numFmtId="0" fontId="9" fillId="5" borderId="14" xfId="0" applyFont="1" applyFill="1" applyBorder="1"/>
    <xf numFmtId="0" fontId="14" fillId="4" borderId="10" xfId="0" applyFont="1" applyFill="1" applyBorder="1"/>
    <xf numFmtId="0" fontId="6" fillId="4" borderId="15" xfId="0" applyFont="1" applyFill="1" applyBorder="1" applyAlignment="1">
      <alignment horizontal="center" vertical="top" wrapText="1"/>
    </xf>
    <xf numFmtId="0" fontId="15" fillId="0" borderId="0" xfId="0" applyFont="1"/>
    <xf numFmtId="0" fontId="6" fillId="4" borderId="2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view="pageBreakPreview" zoomScaleSheetLayoutView="100" workbookViewId="0">
      <selection activeCell="C17" sqref="C17"/>
    </sheetView>
  </sheetViews>
  <sheetFormatPr defaultRowHeight="12.75"/>
  <cols>
    <col min="1" max="1" width="11.5703125" style="1" customWidth="1"/>
    <col min="2" max="13" width="12.5703125" style="1" customWidth="1"/>
    <col min="14" max="14" width="13.28515625" style="1" customWidth="1"/>
    <col min="15" max="16384" width="9.140625" style="1"/>
  </cols>
  <sheetData>
    <row r="1" spans="1:17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7" ht="14.25" customHeight="1">
      <c r="A2" s="34"/>
      <c r="B2" s="124" t="s">
        <v>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Q2" s="4"/>
    </row>
    <row r="3" spans="1:17">
      <c r="A3" s="17"/>
      <c r="B3" s="45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7" ht="45.75" customHeight="1">
      <c r="A4" s="35"/>
      <c r="B4" s="126" t="s">
        <v>156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7">
      <c r="A5" s="20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3"/>
    </row>
    <row r="6" spans="1:17" ht="20.100000000000001" customHeight="1">
      <c r="A6" s="46"/>
      <c r="B6" s="13"/>
      <c r="C6" s="13"/>
      <c r="D6" s="13"/>
      <c r="E6" s="13"/>
      <c r="F6" s="13"/>
      <c r="G6" s="13"/>
      <c r="H6" s="13"/>
      <c r="I6" s="13"/>
      <c r="J6" s="13"/>
      <c r="K6" s="13"/>
      <c r="L6" s="13" t="s">
        <v>41</v>
      </c>
      <c r="M6" s="24" t="s">
        <v>42</v>
      </c>
    </row>
    <row r="7" spans="1:17" s="2" customFormat="1" ht="27" customHeight="1">
      <c r="A7" s="117" t="s">
        <v>73</v>
      </c>
      <c r="B7" s="104" t="s">
        <v>38</v>
      </c>
      <c r="C7" s="104" t="s">
        <v>0</v>
      </c>
      <c r="D7" s="104" t="s">
        <v>1</v>
      </c>
      <c r="E7" s="104" t="s">
        <v>96</v>
      </c>
      <c r="F7" s="104" t="s">
        <v>2</v>
      </c>
      <c r="G7" s="104" t="s">
        <v>3</v>
      </c>
      <c r="H7" s="104" t="s">
        <v>4</v>
      </c>
      <c r="I7" s="104" t="s">
        <v>5</v>
      </c>
      <c r="J7" s="104" t="s">
        <v>6</v>
      </c>
      <c r="K7" s="104" t="s">
        <v>7</v>
      </c>
      <c r="L7" s="104" t="s">
        <v>26</v>
      </c>
      <c r="M7" s="118" t="s">
        <v>8</v>
      </c>
    </row>
    <row r="8" spans="1:17" s="3" customFormat="1" ht="16.5" customHeight="1">
      <c r="A8" s="96">
        <v>1</v>
      </c>
      <c r="B8" s="71" t="s">
        <v>25</v>
      </c>
      <c r="C8" s="71" t="s">
        <v>9</v>
      </c>
      <c r="D8" s="71" t="s">
        <v>10</v>
      </c>
      <c r="E8" s="71" t="s">
        <v>11</v>
      </c>
      <c r="F8" s="71" t="s">
        <v>12</v>
      </c>
      <c r="G8" s="71" t="s">
        <v>13</v>
      </c>
      <c r="H8" s="71" t="s">
        <v>14</v>
      </c>
      <c r="I8" s="103" t="s">
        <v>15</v>
      </c>
      <c r="J8" s="71" t="s">
        <v>16</v>
      </c>
      <c r="K8" s="71" t="s">
        <v>17</v>
      </c>
      <c r="L8" s="71" t="s">
        <v>18</v>
      </c>
      <c r="M8" s="105">
        <v>13</v>
      </c>
    </row>
    <row r="9" spans="1:17" s="3" customFormat="1" ht="16.5" customHeight="1">
      <c r="A9" s="119" t="s">
        <v>22</v>
      </c>
      <c r="B9" s="99">
        <v>27394.84</v>
      </c>
      <c r="C9" s="100">
        <v>5718.8</v>
      </c>
      <c r="D9" s="100">
        <v>2785.26</v>
      </c>
      <c r="E9" s="100">
        <v>424.86</v>
      </c>
      <c r="F9" s="100">
        <v>928.16</v>
      </c>
      <c r="G9" s="100">
        <v>276.13</v>
      </c>
      <c r="H9" s="100">
        <v>1711.4</v>
      </c>
      <c r="I9" s="101">
        <v>39239.449999999997</v>
      </c>
      <c r="J9" s="100">
        <v>1189.49</v>
      </c>
      <c r="K9" s="100">
        <v>1243.18</v>
      </c>
      <c r="L9" s="100">
        <v>37.65</v>
      </c>
      <c r="M9" s="102">
        <v>518.17999999999995</v>
      </c>
    </row>
    <row r="10" spans="1:17" s="3" customFormat="1" ht="16.5" customHeight="1">
      <c r="A10" s="119" t="s">
        <v>23</v>
      </c>
      <c r="B10" s="98">
        <v>27834.68</v>
      </c>
      <c r="C10" s="67">
        <v>7727.1</v>
      </c>
      <c r="D10" s="67">
        <v>2678.02</v>
      </c>
      <c r="E10" s="67">
        <v>417.93</v>
      </c>
      <c r="F10" s="67">
        <v>796.84</v>
      </c>
      <c r="G10" s="67">
        <v>286.73</v>
      </c>
      <c r="H10" s="67">
        <v>1935.03</v>
      </c>
      <c r="I10" s="66">
        <v>41676.33</v>
      </c>
      <c r="J10" s="67">
        <v>1418.14</v>
      </c>
      <c r="K10" s="67">
        <v>1220.18</v>
      </c>
      <c r="L10" s="67">
        <v>42.18</v>
      </c>
      <c r="M10" s="83">
        <v>542.83000000000004</v>
      </c>
    </row>
    <row r="11" spans="1:17" s="3" customFormat="1" ht="16.5" customHeight="1">
      <c r="A11" s="119" t="s">
        <v>24</v>
      </c>
      <c r="B11" s="97">
        <v>27658.65</v>
      </c>
      <c r="C11" s="68">
        <v>10748.22</v>
      </c>
      <c r="D11" s="68">
        <v>2732.86</v>
      </c>
      <c r="E11" s="68">
        <v>383.64</v>
      </c>
      <c r="F11" s="68">
        <v>746.83</v>
      </c>
      <c r="G11" s="68">
        <v>291.13</v>
      </c>
      <c r="H11" s="68">
        <v>2225.58</v>
      </c>
      <c r="I11" s="69">
        <v>44786.91</v>
      </c>
      <c r="J11" s="68">
        <v>1445.3</v>
      </c>
      <c r="K11" s="68">
        <v>1244.3900000000001</v>
      </c>
      <c r="L11" s="68">
        <v>49.2</v>
      </c>
      <c r="M11" s="82">
        <v>621.61</v>
      </c>
    </row>
    <row r="12" spans="1:17" s="3" customFormat="1" ht="16.5" customHeight="1">
      <c r="A12" s="119" t="s">
        <v>43</v>
      </c>
      <c r="B12" s="98" t="s">
        <v>44</v>
      </c>
      <c r="C12" s="67" t="s">
        <v>45</v>
      </c>
      <c r="D12" s="67" t="s">
        <v>46</v>
      </c>
      <c r="E12" s="67" t="s">
        <v>47</v>
      </c>
      <c r="F12" s="67" t="s">
        <v>48</v>
      </c>
      <c r="G12" s="67" t="s">
        <v>49</v>
      </c>
      <c r="H12" s="67" t="s">
        <v>50</v>
      </c>
      <c r="I12" s="66" t="s">
        <v>51</v>
      </c>
      <c r="J12" s="67" t="s">
        <v>52</v>
      </c>
      <c r="K12" s="67" t="s">
        <v>53</v>
      </c>
      <c r="L12" s="67" t="s">
        <v>54</v>
      </c>
      <c r="M12" s="83">
        <v>896.27</v>
      </c>
    </row>
    <row r="13" spans="1:17" s="3" customFormat="1" ht="16.5" customHeight="1">
      <c r="A13" s="119" t="s">
        <v>27</v>
      </c>
      <c r="B13" s="97" t="s">
        <v>28</v>
      </c>
      <c r="C13" s="68" t="s">
        <v>29</v>
      </c>
      <c r="D13" s="68" t="s">
        <v>30</v>
      </c>
      <c r="E13" s="68"/>
      <c r="F13" s="68" t="s">
        <v>31</v>
      </c>
      <c r="G13" s="68" t="s">
        <v>32</v>
      </c>
      <c r="H13" s="68" t="s">
        <v>33</v>
      </c>
      <c r="I13" s="69" t="s">
        <v>34</v>
      </c>
      <c r="J13" s="68" t="s">
        <v>35</v>
      </c>
      <c r="K13" s="68" t="s">
        <v>36</v>
      </c>
      <c r="L13" s="68" t="s">
        <v>37</v>
      </c>
      <c r="M13" s="82">
        <v>1301.52</v>
      </c>
    </row>
    <row r="14" spans="1:17" s="3" customFormat="1" ht="16.5" customHeight="1">
      <c r="A14" s="119" t="s">
        <v>55</v>
      </c>
      <c r="B14" s="98" t="s">
        <v>56</v>
      </c>
      <c r="C14" s="67" t="s">
        <v>57</v>
      </c>
      <c r="D14" s="67" t="s">
        <v>58</v>
      </c>
      <c r="E14" s="67"/>
      <c r="F14" s="67" t="s">
        <v>59</v>
      </c>
      <c r="G14" s="67" t="s">
        <v>60</v>
      </c>
      <c r="H14" s="67" t="s">
        <v>61</v>
      </c>
      <c r="I14" s="66" t="s">
        <v>62</v>
      </c>
      <c r="J14" s="67" t="s">
        <v>63</v>
      </c>
      <c r="K14" s="67" t="s">
        <v>64</v>
      </c>
      <c r="L14" s="67" t="s">
        <v>65</v>
      </c>
      <c r="M14" s="83">
        <v>1348.82</v>
      </c>
    </row>
    <row r="15" spans="1:17" s="3" customFormat="1" ht="16.5" customHeight="1">
      <c r="A15" s="119" t="s">
        <v>74</v>
      </c>
      <c r="B15" s="97" t="s">
        <v>76</v>
      </c>
      <c r="C15" s="68" t="s">
        <v>77</v>
      </c>
      <c r="D15" s="68" t="s">
        <v>78</v>
      </c>
      <c r="E15" s="68"/>
      <c r="F15" s="68" t="s">
        <v>79</v>
      </c>
      <c r="G15" s="68" t="s">
        <v>80</v>
      </c>
      <c r="H15" s="68" t="s">
        <v>81</v>
      </c>
      <c r="I15" s="69" t="s">
        <v>82</v>
      </c>
      <c r="J15" s="68" t="s">
        <v>83</v>
      </c>
      <c r="K15" s="68" t="s">
        <v>84</v>
      </c>
      <c r="L15" s="68" t="s">
        <v>85</v>
      </c>
      <c r="M15" s="82">
        <v>1358.52</v>
      </c>
    </row>
    <row r="16" spans="1:17" s="3" customFormat="1" ht="16.5" customHeight="1">
      <c r="A16" s="119" t="s">
        <v>95</v>
      </c>
      <c r="B16" s="98">
        <v>50392.41</v>
      </c>
      <c r="C16" s="67">
        <v>32740.07</v>
      </c>
      <c r="D16" s="67">
        <v>5560.38</v>
      </c>
      <c r="E16" s="67"/>
      <c r="F16" s="67">
        <v>1595.06</v>
      </c>
      <c r="G16" s="67">
        <v>5004.9399999999996</v>
      </c>
      <c r="H16" s="67">
        <v>9466.85</v>
      </c>
      <c r="I16" s="66">
        <v>104759.71</v>
      </c>
      <c r="J16" s="67">
        <v>3364.11</v>
      </c>
      <c r="K16" s="67">
        <v>1719.36</v>
      </c>
      <c r="L16" s="67">
        <v>52.28</v>
      </c>
      <c r="M16" s="83">
        <v>1804.7</v>
      </c>
    </row>
    <row r="17" spans="1:24" s="3" customFormat="1" ht="16.5" customHeight="1">
      <c r="A17" s="119" t="s">
        <v>124</v>
      </c>
      <c r="B17" s="97">
        <v>52747.58</v>
      </c>
      <c r="C17" s="68">
        <v>46315.42</v>
      </c>
      <c r="D17" s="68">
        <v>5755.33</v>
      </c>
      <c r="E17" s="68"/>
      <c r="F17" s="68">
        <v>1741.89</v>
      </c>
      <c r="G17" s="68">
        <v>5332.34</v>
      </c>
      <c r="H17" s="68">
        <v>11394.22</v>
      </c>
      <c r="I17" s="69">
        <v>123286.78</v>
      </c>
      <c r="J17" s="68">
        <v>3306.99</v>
      </c>
      <c r="K17" s="68">
        <v>2053.5500000000002</v>
      </c>
      <c r="L17" s="68">
        <v>45.67</v>
      </c>
      <c r="M17" s="82">
        <v>2019.54</v>
      </c>
    </row>
    <row r="18" spans="1:24" s="3" customFormat="1" ht="16.5" customHeight="1">
      <c r="A18" s="119" t="s">
        <v>131</v>
      </c>
      <c r="B18" s="98">
        <v>53784.1</v>
      </c>
      <c r="C18" s="67">
        <v>55892.33</v>
      </c>
      <c r="D18" s="67">
        <v>6007.72</v>
      </c>
      <c r="E18" s="67"/>
      <c r="F18" s="67">
        <v>1654.28</v>
      </c>
      <c r="G18" s="67">
        <v>5757.27</v>
      </c>
      <c r="H18" s="67">
        <v>12571.02</v>
      </c>
      <c r="I18" s="66">
        <v>135666.72</v>
      </c>
      <c r="J18" s="67">
        <v>3459.75</v>
      </c>
      <c r="K18" s="67">
        <v>1910.18</v>
      </c>
      <c r="L18" s="67">
        <v>72.25</v>
      </c>
      <c r="M18" s="83">
        <v>3284.33</v>
      </c>
    </row>
    <row r="19" spans="1:24" s="3" customFormat="1" ht="16.5" customHeight="1">
      <c r="A19" s="120" t="s">
        <v>132</v>
      </c>
      <c r="B19" s="97">
        <v>53560</v>
      </c>
      <c r="C19" s="68">
        <v>62365.279999999999</v>
      </c>
      <c r="D19" s="68">
        <v>6063.49</v>
      </c>
      <c r="E19" s="68"/>
      <c r="F19" s="68">
        <v>1666.72</v>
      </c>
      <c r="G19" s="68">
        <v>6186.05</v>
      </c>
      <c r="H19" s="68">
        <v>15645.42</v>
      </c>
      <c r="I19" s="69">
        <v>145486.79999999999</v>
      </c>
      <c r="J19" s="68">
        <v>4680.05</v>
      </c>
      <c r="K19" s="68">
        <v>1837.23</v>
      </c>
      <c r="L19" s="68">
        <v>52.77</v>
      </c>
      <c r="M19" s="82">
        <v>3289.17</v>
      </c>
    </row>
    <row r="20" spans="1:24" s="3" customFormat="1" ht="12" customHeight="1">
      <c r="A20" s="47"/>
      <c r="B20" s="4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24" s="3" customFormat="1" ht="12" customHeight="1">
      <c r="A21" s="47"/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24" s="3" customFormat="1" ht="12" customHeight="1">
      <c r="A22" s="47"/>
      <c r="B22" s="42" t="s">
        <v>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24" s="2" customFormat="1" ht="12" customHeight="1">
      <c r="A23" s="48"/>
      <c r="B23" s="42" t="s">
        <v>97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O23" s="5"/>
    </row>
    <row r="24" spans="1:24" s="2" customFormat="1" ht="12" customHeight="1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spans="1:24" s="2" customFormat="1" ht="12" customHeight="1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24" s="2" customFormat="1" ht="12" customHeight="1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3"/>
    </row>
    <row r="27" spans="1:24" s="2" customFormat="1" ht="17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</row>
    <row r="28" spans="1:24" s="2" customFormat="1" ht="15.7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R28" s="6"/>
      <c r="X28" s="25"/>
    </row>
  </sheetData>
  <mergeCells count="3">
    <mergeCell ref="A26:M26"/>
    <mergeCell ref="B2:M2"/>
    <mergeCell ref="B4:M4"/>
  </mergeCells>
  <phoneticPr fontId="0" type="noConversion"/>
  <pageMargins left="0.94488188976377963" right="0.70866141732283472" top="0.74803149606299213" bottom="0.62992125984251968" header="0.31496062992125984" footer="0.62992125984251968"/>
  <pageSetup scale="73" orientation="landscape" r:id="rId1"/>
  <headerFooter alignWithMargins="0"/>
  <ignoredErrors>
    <ignoredError sqref="B12:M12 B13:M13 B8:M8 B14:D14 F14:J14 K14:M14 B15:M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6.42578125" customWidth="1"/>
    <col min="2" max="2" width="20.5703125" customWidth="1"/>
    <col min="3" max="47" width="9" customWidth="1"/>
    <col min="48" max="51" width="10.42578125" customWidth="1"/>
    <col min="52" max="79" width="9" customWidth="1"/>
  </cols>
  <sheetData>
    <row r="1" spans="1:86" ht="15.75" customHeight="1">
      <c r="A1" s="5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ht="15.75">
      <c r="A2" s="56"/>
      <c r="B2" s="26"/>
      <c r="C2" s="124" t="s">
        <v>21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 t="s">
        <v>21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21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 t="s">
        <v>21</v>
      </c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 t="s">
        <v>21</v>
      </c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26" t="s">
        <v>21</v>
      </c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</row>
    <row r="3" spans="1:86" ht="15.75">
      <c r="A3" s="56"/>
      <c r="B3" s="28"/>
      <c r="C3" s="2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28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2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28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28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</row>
    <row r="4" spans="1:86" ht="41.25" customHeight="1">
      <c r="A4" s="56"/>
      <c r="B4" s="27"/>
      <c r="C4" s="126" t="s">
        <v>157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 t="s">
        <v>157</v>
      </c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 t="s">
        <v>157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 t="s">
        <v>157</v>
      </c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 t="s">
        <v>157</v>
      </c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 t="s">
        <v>157</v>
      </c>
      <c r="BV4" s="126"/>
      <c r="BW4" s="126"/>
      <c r="BX4" s="126"/>
      <c r="BY4" s="126"/>
      <c r="BZ4" s="126"/>
      <c r="CA4" s="126"/>
      <c r="CB4" s="27"/>
      <c r="CC4" s="27"/>
      <c r="CD4" s="27"/>
      <c r="CE4" s="27"/>
      <c r="CF4" s="27"/>
      <c r="CG4" s="27"/>
      <c r="CH4" s="27"/>
    </row>
    <row r="5" spans="1:86" ht="15.75">
      <c r="A5" s="5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9" t="s">
        <v>42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29" t="s">
        <v>42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29" t="s">
        <v>42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29" t="s">
        <v>42</v>
      </c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29" t="s">
        <v>42</v>
      </c>
      <c r="BU5" s="12"/>
      <c r="BV5" s="12"/>
      <c r="BW5" s="12"/>
      <c r="BX5" s="12"/>
      <c r="BY5" s="12"/>
      <c r="BZ5" s="12"/>
      <c r="CA5" s="29" t="s">
        <v>42</v>
      </c>
      <c r="CB5" s="12"/>
      <c r="CC5" s="12"/>
      <c r="CD5" s="12"/>
      <c r="CE5" s="12"/>
      <c r="CF5" s="12"/>
      <c r="CG5" s="12"/>
    </row>
    <row r="6" spans="1:86" ht="25.5" customHeight="1">
      <c r="A6" s="132" t="s">
        <v>98</v>
      </c>
      <c r="B6" s="134" t="s">
        <v>73</v>
      </c>
      <c r="C6" s="128" t="s">
        <v>38</v>
      </c>
      <c r="D6" s="129"/>
      <c r="E6" s="129"/>
      <c r="F6" s="129"/>
      <c r="G6" s="129"/>
      <c r="H6" s="129"/>
      <c r="I6" s="130"/>
      <c r="J6" s="128" t="s">
        <v>0</v>
      </c>
      <c r="K6" s="129"/>
      <c r="L6" s="129"/>
      <c r="M6" s="129"/>
      <c r="N6" s="129"/>
      <c r="O6" s="129"/>
      <c r="P6" s="130"/>
      <c r="Q6" s="128" t="s">
        <v>1</v>
      </c>
      <c r="R6" s="129"/>
      <c r="S6" s="129"/>
      <c r="T6" s="129"/>
      <c r="U6" s="129"/>
      <c r="V6" s="129"/>
      <c r="W6" s="130"/>
      <c r="X6" s="128" t="s">
        <v>2</v>
      </c>
      <c r="Y6" s="129"/>
      <c r="Z6" s="129"/>
      <c r="AA6" s="129"/>
      <c r="AB6" s="129"/>
      <c r="AC6" s="129"/>
      <c r="AD6" s="130"/>
      <c r="AE6" s="128" t="s">
        <v>3</v>
      </c>
      <c r="AF6" s="129"/>
      <c r="AG6" s="129"/>
      <c r="AH6" s="129"/>
      <c r="AI6" s="129"/>
      <c r="AJ6" s="129"/>
      <c r="AK6" s="130"/>
      <c r="AL6" s="128" t="s">
        <v>4</v>
      </c>
      <c r="AM6" s="129"/>
      <c r="AN6" s="129"/>
      <c r="AO6" s="129"/>
      <c r="AP6" s="129"/>
      <c r="AQ6" s="129"/>
      <c r="AR6" s="130"/>
      <c r="AS6" s="128" t="s">
        <v>5</v>
      </c>
      <c r="AT6" s="129"/>
      <c r="AU6" s="129"/>
      <c r="AV6" s="129"/>
      <c r="AW6" s="129"/>
      <c r="AX6" s="129"/>
      <c r="AY6" s="130"/>
      <c r="AZ6" s="88" t="s">
        <v>6</v>
      </c>
      <c r="BA6" s="89"/>
      <c r="BB6" s="89"/>
      <c r="BC6" s="89"/>
      <c r="BD6" s="89"/>
      <c r="BE6" s="89"/>
      <c r="BF6" s="89"/>
      <c r="BG6" s="128" t="s">
        <v>7</v>
      </c>
      <c r="BH6" s="129"/>
      <c r="BI6" s="129"/>
      <c r="BJ6" s="129"/>
      <c r="BK6" s="129"/>
      <c r="BL6" s="129"/>
      <c r="BM6" s="130"/>
      <c r="BN6" s="128" t="s">
        <v>26</v>
      </c>
      <c r="BO6" s="129"/>
      <c r="BP6" s="129"/>
      <c r="BQ6" s="129"/>
      <c r="BR6" s="129"/>
      <c r="BS6" s="129"/>
      <c r="BT6" s="130"/>
      <c r="BU6" s="128" t="s">
        <v>8</v>
      </c>
      <c r="BV6" s="129"/>
      <c r="BW6" s="129"/>
      <c r="BX6" s="129"/>
      <c r="BY6" s="129"/>
      <c r="BZ6" s="129"/>
      <c r="CA6" s="131"/>
    </row>
    <row r="7" spans="1:86">
      <c r="A7" s="133"/>
      <c r="B7" s="135"/>
      <c r="C7" s="70" t="s">
        <v>27</v>
      </c>
      <c r="D7" s="70" t="s">
        <v>55</v>
      </c>
      <c r="E7" s="70" t="s">
        <v>74</v>
      </c>
      <c r="F7" s="70" t="s">
        <v>95</v>
      </c>
      <c r="G7" s="70" t="s">
        <v>124</v>
      </c>
      <c r="H7" s="70" t="s">
        <v>131</v>
      </c>
      <c r="I7" s="70" t="s">
        <v>132</v>
      </c>
      <c r="J7" s="70" t="s">
        <v>27</v>
      </c>
      <c r="K7" s="70" t="s">
        <v>55</v>
      </c>
      <c r="L7" s="70" t="s">
        <v>74</v>
      </c>
      <c r="M7" s="70" t="s">
        <v>95</v>
      </c>
      <c r="N7" s="70" t="s">
        <v>124</v>
      </c>
      <c r="O7" s="70" t="s">
        <v>131</v>
      </c>
      <c r="P7" s="70" t="s">
        <v>132</v>
      </c>
      <c r="Q7" s="70" t="s">
        <v>27</v>
      </c>
      <c r="R7" s="70" t="s">
        <v>55</v>
      </c>
      <c r="S7" s="70" t="s">
        <v>74</v>
      </c>
      <c r="T7" s="70" t="s">
        <v>95</v>
      </c>
      <c r="U7" s="70" t="s">
        <v>124</v>
      </c>
      <c r="V7" s="70" t="s">
        <v>131</v>
      </c>
      <c r="W7" s="70" t="s">
        <v>132</v>
      </c>
      <c r="X7" s="70" t="s">
        <v>27</v>
      </c>
      <c r="Y7" s="70" t="s">
        <v>55</v>
      </c>
      <c r="Z7" s="70" t="s">
        <v>74</v>
      </c>
      <c r="AA7" s="70" t="s">
        <v>95</v>
      </c>
      <c r="AB7" s="70" t="s">
        <v>124</v>
      </c>
      <c r="AC7" s="70" t="s">
        <v>131</v>
      </c>
      <c r="AD7" s="70" t="s">
        <v>132</v>
      </c>
      <c r="AE7" s="70" t="s">
        <v>27</v>
      </c>
      <c r="AF7" s="70" t="s">
        <v>55</v>
      </c>
      <c r="AG7" s="70" t="s">
        <v>74</v>
      </c>
      <c r="AH7" s="70" t="s">
        <v>95</v>
      </c>
      <c r="AI7" s="70" t="s">
        <v>124</v>
      </c>
      <c r="AJ7" s="70" t="s">
        <v>131</v>
      </c>
      <c r="AK7" s="70" t="s">
        <v>132</v>
      </c>
      <c r="AL7" s="70" t="s">
        <v>27</v>
      </c>
      <c r="AM7" s="70" t="s">
        <v>55</v>
      </c>
      <c r="AN7" s="70" t="s">
        <v>74</v>
      </c>
      <c r="AO7" s="70" t="s">
        <v>95</v>
      </c>
      <c r="AP7" s="70" t="s">
        <v>124</v>
      </c>
      <c r="AQ7" s="70" t="s">
        <v>131</v>
      </c>
      <c r="AR7" s="70" t="s">
        <v>132</v>
      </c>
      <c r="AS7" s="70" t="s">
        <v>27</v>
      </c>
      <c r="AT7" s="70" t="s">
        <v>55</v>
      </c>
      <c r="AU7" s="70" t="s">
        <v>74</v>
      </c>
      <c r="AV7" s="70" t="s">
        <v>95</v>
      </c>
      <c r="AW7" s="70" t="s">
        <v>124</v>
      </c>
      <c r="AX7" s="70" t="s">
        <v>131</v>
      </c>
      <c r="AY7" s="70" t="s">
        <v>132</v>
      </c>
      <c r="AZ7" s="85" t="s">
        <v>27</v>
      </c>
      <c r="BA7" s="70" t="s">
        <v>55</v>
      </c>
      <c r="BB7" s="70" t="s">
        <v>74</v>
      </c>
      <c r="BC7" s="70" t="s">
        <v>95</v>
      </c>
      <c r="BD7" s="70" t="s">
        <v>124</v>
      </c>
      <c r="BE7" s="70" t="s">
        <v>131</v>
      </c>
      <c r="BF7" s="84" t="s">
        <v>132</v>
      </c>
      <c r="BG7" s="70" t="s">
        <v>27</v>
      </c>
      <c r="BH7" s="70" t="s">
        <v>55</v>
      </c>
      <c r="BI7" s="70" t="s">
        <v>74</v>
      </c>
      <c r="BJ7" s="70" t="s">
        <v>95</v>
      </c>
      <c r="BK7" s="70" t="s">
        <v>124</v>
      </c>
      <c r="BL7" s="70" t="s">
        <v>131</v>
      </c>
      <c r="BM7" s="70" t="s">
        <v>132</v>
      </c>
      <c r="BN7" s="70" t="s">
        <v>27</v>
      </c>
      <c r="BO7" s="70" t="s">
        <v>55</v>
      </c>
      <c r="BP7" s="70" t="s">
        <v>74</v>
      </c>
      <c r="BQ7" s="70" t="s">
        <v>95</v>
      </c>
      <c r="BR7" s="70" t="s">
        <v>124</v>
      </c>
      <c r="BS7" s="70" t="s">
        <v>131</v>
      </c>
      <c r="BT7" s="70" t="s">
        <v>132</v>
      </c>
      <c r="BU7" s="70" t="s">
        <v>27</v>
      </c>
      <c r="BV7" s="70" t="s">
        <v>55</v>
      </c>
      <c r="BW7" s="70" t="s">
        <v>74</v>
      </c>
      <c r="BX7" s="70" t="s">
        <v>95</v>
      </c>
      <c r="BY7" s="70" t="s">
        <v>124</v>
      </c>
      <c r="BZ7" s="70" t="s">
        <v>131</v>
      </c>
      <c r="CA7" s="105" t="s">
        <v>132</v>
      </c>
    </row>
    <row r="8" spans="1:86">
      <c r="A8" s="106">
        <v>1</v>
      </c>
      <c r="B8" s="84">
        <v>2</v>
      </c>
      <c r="C8" s="87" t="s">
        <v>9</v>
      </c>
      <c r="D8" s="87" t="s">
        <v>10</v>
      </c>
      <c r="E8" s="87" t="s">
        <v>11</v>
      </c>
      <c r="F8" s="87" t="s">
        <v>12</v>
      </c>
      <c r="G8" s="87" t="s">
        <v>13</v>
      </c>
      <c r="H8" s="87" t="s">
        <v>14</v>
      </c>
      <c r="I8" s="87" t="s">
        <v>15</v>
      </c>
      <c r="J8" s="90">
        <v>10</v>
      </c>
      <c r="K8" s="91">
        <v>11</v>
      </c>
      <c r="L8" s="87" t="s">
        <v>18</v>
      </c>
      <c r="M8" s="87" t="s">
        <v>66</v>
      </c>
      <c r="N8" s="87" t="s">
        <v>67</v>
      </c>
      <c r="O8" s="90">
        <v>15</v>
      </c>
      <c r="P8" s="91">
        <v>16</v>
      </c>
      <c r="Q8" s="87" t="s">
        <v>68</v>
      </c>
      <c r="R8" s="87" t="s">
        <v>69</v>
      </c>
      <c r="S8" s="87" t="s">
        <v>70</v>
      </c>
      <c r="T8" s="87" t="s">
        <v>71</v>
      </c>
      <c r="U8" s="87" t="s">
        <v>72</v>
      </c>
      <c r="V8" s="87" t="s">
        <v>133</v>
      </c>
      <c r="W8" s="87" t="s">
        <v>134</v>
      </c>
      <c r="X8" s="90">
        <v>24</v>
      </c>
      <c r="Y8" s="91">
        <v>25</v>
      </c>
      <c r="Z8" s="87" t="s">
        <v>99</v>
      </c>
      <c r="AA8" s="87" t="s">
        <v>100</v>
      </c>
      <c r="AB8" s="87" t="s">
        <v>101</v>
      </c>
      <c r="AC8" s="90">
        <v>29</v>
      </c>
      <c r="AD8" s="91">
        <v>30</v>
      </c>
      <c r="AE8" s="87" t="s">
        <v>102</v>
      </c>
      <c r="AF8" s="87" t="s">
        <v>103</v>
      </c>
      <c r="AG8" s="87" t="s">
        <v>104</v>
      </c>
      <c r="AH8" s="87" t="s">
        <v>105</v>
      </c>
      <c r="AI8" s="87" t="s">
        <v>106</v>
      </c>
      <c r="AJ8" s="87" t="s">
        <v>135</v>
      </c>
      <c r="AK8" s="87" t="s">
        <v>136</v>
      </c>
      <c r="AL8" s="90">
        <v>38</v>
      </c>
      <c r="AM8" s="91">
        <v>39</v>
      </c>
      <c r="AN8" s="87" t="s">
        <v>107</v>
      </c>
      <c r="AO8" s="87" t="s">
        <v>108</v>
      </c>
      <c r="AP8" s="87" t="s">
        <v>109</v>
      </c>
      <c r="AQ8" s="90">
        <v>43</v>
      </c>
      <c r="AR8" s="91">
        <v>44</v>
      </c>
      <c r="AS8" s="87" t="s">
        <v>110</v>
      </c>
      <c r="AT8" s="87" t="s">
        <v>111</v>
      </c>
      <c r="AU8" s="87" t="s">
        <v>125</v>
      </c>
      <c r="AV8" s="87" t="s">
        <v>126</v>
      </c>
      <c r="AW8" s="87" t="s">
        <v>127</v>
      </c>
      <c r="AX8" s="87" t="s">
        <v>137</v>
      </c>
      <c r="AY8" s="87" t="s">
        <v>138</v>
      </c>
      <c r="AZ8" s="92">
        <v>52</v>
      </c>
      <c r="BA8" s="91">
        <v>53</v>
      </c>
      <c r="BB8" s="87" t="s">
        <v>128</v>
      </c>
      <c r="BC8" s="87" t="s">
        <v>129</v>
      </c>
      <c r="BD8" s="87" t="s">
        <v>130</v>
      </c>
      <c r="BE8" s="90">
        <v>57</v>
      </c>
      <c r="BF8" s="86">
        <v>58</v>
      </c>
      <c r="BG8" s="87" t="s">
        <v>139</v>
      </c>
      <c r="BH8" s="87" t="s">
        <v>140</v>
      </c>
      <c r="BI8" s="87" t="s">
        <v>141</v>
      </c>
      <c r="BJ8" s="87" t="s">
        <v>142</v>
      </c>
      <c r="BK8" s="87" t="s">
        <v>143</v>
      </c>
      <c r="BL8" s="87" t="s">
        <v>144</v>
      </c>
      <c r="BM8" s="87" t="s">
        <v>145</v>
      </c>
      <c r="BN8" s="90">
        <v>66</v>
      </c>
      <c r="BO8" s="91">
        <v>67</v>
      </c>
      <c r="BP8" s="87" t="s">
        <v>146</v>
      </c>
      <c r="BQ8" s="87" t="s">
        <v>147</v>
      </c>
      <c r="BR8" s="87" t="s">
        <v>148</v>
      </c>
      <c r="BS8" s="90">
        <v>71</v>
      </c>
      <c r="BT8" s="91">
        <v>72</v>
      </c>
      <c r="BU8" s="87" t="s">
        <v>149</v>
      </c>
      <c r="BV8" s="87" t="s">
        <v>150</v>
      </c>
      <c r="BW8" s="87" t="s">
        <v>151</v>
      </c>
      <c r="BX8" s="87" t="s">
        <v>152</v>
      </c>
      <c r="BY8" s="87" t="s">
        <v>153</v>
      </c>
      <c r="BZ8" s="87" t="s">
        <v>154</v>
      </c>
      <c r="CA8" s="107" t="s">
        <v>155</v>
      </c>
    </row>
    <row r="9" spans="1:86" ht="18" customHeight="1">
      <c r="A9" s="59">
        <v>1</v>
      </c>
      <c r="B9" s="49" t="s">
        <v>112</v>
      </c>
      <c r="C9" s="76">
        <v>1062.5</v>
      </c>
      <c r="D9" s="72">
        <v>852.02</v>
      </c>
      <c r="E9" s="72">
        <v>853.98</v>
      </c>
      <c r="F9" s="72">
        <v>908.19</v>
      </c>
      <c r="G9" s="72">
        <v>923.6</v>
      </c>
      <c r="H9" s="72">
        <v>936.57</v>
      </c>
      <c r="I9" s="77">
        <v>953.95</v>
      </c>
      <c r="J9" s="76">
        <v>212.5</v>
      </c>
      <c r="K9" s="72">
        <v>332.98</v>
      </c>
      <c r="L9" s="72">
        <v>470.58</v>
      </c>
      <c r="M9" s="72">
        <v>591.73</v>
      </c>
      <c r="N9" s="72">
        <v>768.91</v>
      </c>
      <c r="O9" s="72">
        <v>941.99</v>
      </c>
      <c r="P9" s="77">
        <v>1067</v>
      </c>
      <c r="Q9" s="76">
        <v>87.08</v>
      </c>
      <c r="R9" s="72">
        <v>74.58</v>
      </c>
      <c r="S9" s="72">
        <v>91.52</v>
      </c>
      <c r="T9" s="72">
        <v>92.3</v>
      </c>
      <c r="U9" s="72">
        <v>94.4</v>
      </c>
      <c r="V9" s="72">
        <v>93.63</v>
      </c>
      <c r="W9" s="77">
        <v>94.59</v>
      </c>
      <c r="X9" s="76">
        <v>29.71</v>
      </c>
      <c r="Y9" s="72">
        <v>27.25</v>
      </c>
      <c r="Z9" s="72">
        <v>28.26</v>
      </c>
      <c r="AA9" s="72">
        <v>31.71</v>
      </c>
      <c r="AB9" s="72">
        <v>33.01</v>
      </c>
      <c r="AC9" s="72">
        <v>34.880000000000003</v>
      </c>
      <c r="AD9" s="77">
        <v>35.909999999999997</v>
      </c>
      <c r="AE9" s="76">
        <v>57.05</v>
      </c>
      <c r="AF9" s="72">
        <v>69.52</v>
      </c>
      <c r="AG9" s="72">
        <v>76.89</v>
      </c>
      <c r="AH9" s="72">
        <v>86.75</v>
      </c>
      <c r="AI9" s="72">
        <v>96.19</v>
      </c>
      <c r="AJ9" s="72">
        <v>106.98</v>
      </c>
      <c r="AK9" s="77">
        <v>116.81</v>
      </c>
      <c r="AL9" s="76">
        <v>364.34</v>
      </c>
      <c r="AM9" s="72">
        <v>353.83</v>
      </c>
      <c r="AN9" s="72">
        <v>388.36</v>
      </c>
      <c r="AO9" s="72">
        <v>423.37</v>
      </c>
      <c r="AP9" s="72">
        <v>438.53</v>
      </c>
      <c r="AQ9" s="72">
        <v>444.15</v>
      </c>
      <c r="AR9" s="77">
        <v>440.6</v>
      </c>
      <c r="AS9" s="76">
        <v>1813.18</v>
      </c>
      <c r="AT9" s="72">
        <v>1710.18</v>
      </c>
      <c r="AU9" s="72">
        <v>1909.59</v>
      </c>
      <c r="AV9" s="72">
        <v>2134.0500000000002</v>
      </c>
      <c r="AW9" s="72">
        <v>2354.64</v>
      </c>
      <c r="AX9" s="72">
        <v>2558.1999999999998</v>
      </c>
      <c r="AY9" s="77">
        <v>2708.86</v>
      </c>
      <c r="AZ9" s="72">
        <v>30.59</v>
      </c>
      <c r="BA9" s="72">
        <v>33.25</v>
      </c>
      <c r="BB9" s="72">
        <v>43.22</v>
      </c>
      <c r="BC9" s="72">
        <v>46.49</v>
      </c>
      <c r="BD9" s="72">
        <v>46.84</v>
      </c>
      <c r="BE9" s="72">
        <v>43.55</v>
      </c>
      <c r="BF9" s="72">
        <v>44.99</v>
      </c>
      <c r="BG9" s="76">
        <v>6.69</v>
      </c>
      <c r="BH9" s="72">
        <v>2.98</v>
      </c>
      <c r="BI9" s="72">
        <v>0.01</v>
      </c>
      <c r="BJ9" s="72">
        <v>0</v>
      </c>
      <c r="BK9" s="72">
        <v>0</v>
      </c>
      <c r="BL9" s="72">
        <v>0</v>
      </c>
      <c r="BM9" s="77">
        <v>0</v>
      </c>
      <c r="BN9" s="76">
        <v>0.83</v>
      </c>
      <c r="BO9" s="72">
        <v>1.07</v>
      </c>
      <c r="BP9" s="72">
        <v>1.02</v>
      </c>
      <c r="BQ9" s="72">
        <v>0.28999999999999998</v>
      </c>
      <c r="BR9" s="72">
        <v>0.43</v>
      </c>
      <c r="BS9" s="72">
        <v>0.56000000000000005</v>
      </c>
      <c r="BT9" s="77">
        <v>0.47</v>
      </c>
      <c r="BU9" s="76">
        <v>30.09</v>
      </c>
      <c r="BV9" s="72">
        <v>35.29</v>
      </c>
      <c r="BW9" s="72">
        <v>39.46</v>
      </c>
      <c r="BX9" s="72">
        <v>46.28</v>
      </c>
      <c r="BY9" s="72">
        <v>48.08</v>
      </c>
      <c r="BZ9" s="72">
        <v>59.26</v>
      </c>
      <c r="CA9" s="108">
        <v>64.45</v>
      </c>
    </row>
    <row r="10" spans="1:86" ht="18" customHeight="1">
      <c r="A10" s="59">
        <v>2</v>
      </c>
      <c r="B10" s="49" t="s">
        <v>113</v>
      </c>
      <c r="C10" s="78">
        <v>175.61</v>
      </c>
      <c r="D10" s="73">
        <v>137.41</v>
      </c>
      <c r="E10" s="73">
        <v>142.02000000000001</v>
      </c>
      <c r="F10" s="73">
        <v>140.96</v>
      </c>
      <c r="G10" s="73">
        <v>146.36000000000001</v>
      </c>
      <c r="H10" s="73">
        <v>148.13999999999999</v>
      </c>
      <c r="I10" s="79">
        <v>140</v>
      </c>
      <c r="J10" s="78">
        <v>34.979999999999997</v>
      </c>
      <c r="K10" s="73">
        <v>54.54</v>
      </c>
      <c r="L10" s="73">
        <v>79.959999999999994</v>
      </c>
      <c r="M10" s="73">
        <v>95.88</v>
      </c>
      <c r="N10" s="73">
        <v>117.66</v>
      </c>
      <c r="O10" s="73">
        <v>151</v>
      </c>
      <c r="P10" s="79">
        <v>162.4</v>
      </c>
      <c r="Q10" s="78">
        <v>31.7</v>
      </c>
      <c r="R10" s="73">
        <v>28.75</v>
      </c>
      <c r="S10" s="73">
        <v>29.53</v>
      </c>
      <c r="T10" s="73">
        <v>33.54</v>
      </c>
      <c r="U10" s="73">
        <v>31.44</v>
      </c>
      <c r="V10" s="73">
        <v>24.77</v>
      </c>
      <c r="W10" s="79">
        <v>23.41</v>
      </c>
      <c r="X10" s="78">
        <v>0.31</v>
      </c>
      <c r="Y10" s="73">
        <v>0.24</v>
      </c>
      <c r="Z10" s="73">
        <v>0.21</v>
      </c>
      <c r="AA10" s="73">
        <v>0.28000000000000003</v>
      </c>
      <c r="AB10" s="73">
        <v>0.27</v>
      </c>
      <c r="AC10" s="73">
        <v>0.28999999999999998</v>
      </c>
      <c r="AD10" s="79">
        <v>0.27</v>
      </c>
      <c r="AE10" s="78">
        <v>14.68</v>
      </c>
      <c r="AF10" s="73">
        <v>18.61</v>
      </c>
      <c r="AG10" s="73">
        <v>19.079999999999998</v>
      </c>
      <c r="AH10" s="73">
        <v>14.43</v>
      </c>
      <c r="AI10" s="73">
        <v>19.03</v>
      </c>
      <c r="AJ10" s="73">
        <v>21.18</v>
      </c>
      <c r="AK10" s="79">
        <v>20.02</v>
      </c>
      <c r="AL10" s="78">
        <v>13.99</v>
      </c>
      <c r="AM10" s="73">
        <v>19.940000000000001</v>
      </c>
      <c r="AN10" s="73">
        <v>8.9</v>
      </c>
      <c r="AO10" s="73">
        <v>32.619999999999997</v>
      </c>
      <c r="AP10" s="73">
        <v>24.52</v>
      </c>
      <c r="AQ10" s="73">
        <v>19.02</v>
      </c>
      <c r="AR10" s="79">
        <v>18.260000000000002</v>
      </c>
      <c r="AS10" s="78">
        <v>271.27</v>
      </c>
      <c r="AT10" s="73">
        <v>259.39999999999998</v>
      </c>
      <c r="AU10" s="73">
        <v>279.72000000000003</v>
      </c>
      <c r="AV10" s="73">
        <v>317.70999999999998</v>
      </c>
      <c r="AW10" s="73">
        <v>339.28</v>
      </c>
      <c r="AX10" s="73">
        <v>364.4</v>
      </c>
      <c r="AY10" s="79">
        <v>364.36</v>
      </c>
      <c r="AZ10" s="73">
        <v>19.7</v>
      </c>
      <c r="BA10" s="73">
        <v>19.41</v>
      </c>
      <c r="BB10" s="73">
        <v>21.71</v>
      </c>
      <c r="BC10" s="73">
        <v>23.33</v>
      </c>
      <c r="BD10" s="73">
        <v>22.3</v>
      </c>
      <c r="BE10" s="73">
        <v>20.94</v>
      </c>
      <c r="BF10" s="73">
        <v>27.08</v>
      </c>
      <c r="BG10" s="78">
        <v>2.42</v>
      </c>
      <c r="BH10" s="73">
        <v>1.25</v>
      </c>
      <c r="BI10" s="73">
        <v>1.45</v>
      </c>
      <c r="BJ10" s="73">
        <v>1.4</v>
      </c>
      <c r="BK10" s="73">
        <v>1.62</v>
      </c>
      <c r="BL10" s="73">
        <v>1.21</v>
      </c>
      <c r="BM10" s="79">
        <v>1.1399999999999999</v>
      </c>
      <c r="BN10" s="78">
        <v>0.13</v>
      </c>
      <c r="BO10" s="73">
        <v>0.09</v>
      </c>
      <c r="BP10" s="73">
        <v>0.21</v>
      </c>
      <c r="BQ10" s="73">
        <v>0.31</v>
      </c>
      <c r="BR10" s="73">
        <v>0.21</v>
      </c>
      <c r="BS10" s="73">
        <v>0.7</v>
      </c>
      <c r="BT10" s="79">
        <v>0.66</v>
      </c>
      <c r="BU10" s="78">
        <v>3.49</v>
      </c>
      <c r="BV10" s="73">
        <v>4.87</v>
      </c>
      <c r="BW10" s="73">
        <v>5.83</v>
      </c>
      <c r="BX10" s="73">
        <v>0.53</v>
      </c>
      <c r="BY10" s="73">
        <v>1.1499999999999999</v>
      </c>
      <c r="BZ10" s="73">
        <v>2.2000000000000002</v>
      </c>
      <c r="CA10" s="109">
        <v>3.89</v>
      </c>
    </row>
    <row r="11" spans="1:86" ht="18" customHeight="1">
      <c r="A11" s="59">
        <v>3</v>
      </c>
      <c r="B11" s="49" t="s">
        <v>86</v>
      </c>
      <c r="C11" s="76">
        <v>163.82</v>
      </c>
      <c r="D11" s="72">
        <v>129.36000000000001</v>
      </c>
      <c r="E11" s="72">
        <v>131.94999999999999</v>
      </c>
      <c r="F11" s="72">
        <v>113.83</v>
      </c>
      <c r="G11" s="72">
        <v>108.19</v>
      </c>
      <c r="H11" s="72">
        <v>113.12</v>
      </c>
      <c r="I11" s="77">
        <v>112.59</v>
      </c>
      <c r="J11" s="76">
        <v>31.63</v>
      </c>
      <c r="K11" s="72">
        <v>48.16</v>
      </c>
      <c r="L11" s="72">
        <v>68.61</v>
      </c>
      <c r="M11" s="72">
        <v>75.63</v>
      </c>
      <c r="N11" s="72">
        <v>94.74</v>
      </c>
      <c r="O11" s="72">
        <v>115.38</v>
      </c>
      <c r="P11" s="77">
        <v>130.61000000000001</v>
      </c>
      <c r="Q11" s="76">
        <v>21.38</v>
      </c>
      <c r="R11" s="72">
        <v>25.28</v>
      </c>
      <c r="S11" s="72">
        <v>25.69</v>
      </c>
      <c r="T11" s="72">
        <v>23.44</v>
      </c>
      <c r="U11" s="72">
        <v>20.92</v>
      </c>
      <c r="V11" s="72">
        <v>17.190000000000001</v>
      </c>
      <c r="W11" s="77">
        <v>17.11</v>
      </c>
      <c r="X11" s="76">
        <v>0.62</v>
      </c>
      <c r="Y11" s="72">
        <v>0.66</v>
      </c>
      <c r="Z11" s="72">
        <v>0.63</v>
      </c>
      <c r="AA11" s="72">
        <v>0.44</v>
      </c>
      <c r="AB11" s="72">
        <v>0.48</v>
      </c>
      <c r="AC11" s="72">
        <v>1.39</v>
      </c>
      <c r="AD11" s="77">
        <v>1.38</v>
      </c>
      <c r="AE11" s="76">
        <v>6.13</v>
      </c>
      <c r="AF11" s="72">
        <v>7.69</v>
      </c>
      <c r="AG11" s="72">
        <v>8.23</v>
      </c>
      <c r="AH11" s="72">
        <v>15.26</v>
      </c>
      <c r="AI11" s="72">
        <v>17.010000000000002</v>
      </c>
      <c r="AJ11" s="72">
        <v>16.96</v>
      </c>
      <c r="AK11" s="77">
        <v>16.88</v>
      </c>
      <c r="AL11" s="76">
        <v>17.02</v>
      </c>
      <c r="AM11" s="72">
        <v>10.7</v>
      </c>
      <c r="AN11" s="72">
        <v>8.0399999999999991</v>
      </c>
      <c r="AO11" s="72">
        <v>15.64</v>
      </c>
      <c r="AP11" s="72">
        <v>21.32</v>
      </c>
      <c r="AQ11" s="72">
        <v>13.04</v>
      </c>
      <c r="AR11" s="77">
        <v>12.98</v>
      </c>
      <c r="AS11" s="76">
        <v>240.6</v>
      </c>
      <c r="AT11" s="72">
        <v>221.85</v>
      </c>
      <c r="AU11" s="72">
        <v>243.15</v>
      </c>
      <c r="AV11" s="72">
        <v>244.24</v>
      </c>
      <c r="AW11" s="72">
        <v>262.66000000000003</v>
      </c>
      <c r="AX11" s="72">
        <v>277.08</v>
      </c>
      <c r="AY11" s="77">
        <v>291.55</v>
      </c>
      <c r="AZ11" s="72">
        <v>7.83</v>
      </c>
      <c r="BA11" s="72">
        <v>9.83</v>
      </c>
      <c r="BB11" s="72">
        <v>11.38</v>
      </c>
      <c r="BC11" s="72">
        <v>11.24</v>
      </c>
      <c r="BD11" s="72">
        <v>12.16</v>
      </c>
      <c r="BE11" s="72">
        <v>13.34</v>
      </c>
      <c r="BF11" s="72">
        <v>15.26</v>
      </c>
      <c r="BG11" s="76">
        <v>1.1299999999999999</v>
      </c>
      <c r="BH11" s="72">
        <v>0.33</v>
      </c>
      <c r="BI11" s="72">
        <v>0.33</v>
      </c>
      <c r="BJ11" s="72">
        <v>1.33</v>
      </c>
      <c r="BK11" s="72">
        <v>1.51</v>
      </c>
      <c r="BL11" s="72">
        <v>1.86</v>
      </c>
      <c r="BM11" s="77">
        <v>1.85</v>
      </c>
      <c r="BN11" s="76">
        <v>0.31</v>
      </c>
      <c r="BO11" s="72">
        <v>0.08</v>
      </c>
      <c r="BP11" s="72">
        <v>0.08</v>
      </c>
      <c r="BQ11" s="72">
        <v>0.28000000000000003</v>
      </c>
      <c r="BR11" s="72">
        <v>2.81</v>
      </c>
      <c r="BS11" s="72">
        <v>0.1</v>
      </c>
      <c r="BT11" s="77">
        <v>0.13</v>
      </c>
      <c r="BU11" s="76">
        <v>4.4800000000000004</v>
      </c>
      <c r="BV11" s="72">
        <v>0.93</v>
      </c>
      <c r="BW11" s="72">
        <v>1.43</v>
      </c>
      <c r="BX11" s="72">
        <v>12</v>
      </c>
      <c r="BY11" s="72">
        <v>3.02</v>
      </c>
      <c r="BZ11" s="72">
        <v>7.47</v>
      </c>
      <c r="CA11" s="108">
        <v>7.44</v>
      </c>
    </row>
    <row r="12" spans="1:86" ht="18" customHeight="1">
      <c r="A12" s="59">
        <v>4</v>
      </c>
      <c r="B12" s="49" t="s">
        <v>114</v>
      </c>
      <c r="C12" s="78">
        <v>8293.19</v>
      </c>
      <c r="D12" s="73">
        <v>6748.01</v>
      </c>
      <c r="E12" s="73">
        <v>6635.87</v>
      </c>
      <c r="F12" s="73">
        <v>6844.57</v>
      </c>
      <c r="G12" s="73">
        <v>6665.9</v>
      </c>
      <c r="H12" s="73">
        <v>6826.28</v>
      </c>
      <c r="I12" s="79">
        <v>6962.8</v>
      </c>
      <c r="J12" s="78">
        <v>1646.11</v>
      </c>
      <c r="K12" s="73">
        <v>2581.6799999999998</v>
      </c>
      <c r="L12" s="73">
        <v>3642.92</v>
      </c>
      <c r="M12" s="73">
        <v>4367.33</v>
      </c>
      <c r="N12" s="73">
        <v>5793.93</v>
      </c>
      <c r="O12" s="73">
        <v>6934.54</v>
      </c>
      <c r="P12" s="79">
        <v>8076.85</v>
      </c>
      <c r="Q12" s="78">
        <v>918.76</v>
      </c>
      <c r="R12" s="73">
        <v>937.92</v>
      </c>
      <c r="S12" s="73">
        <v>917.71</v>
      </c>
      <c r="T12" s="73">
        <v>939.12</v>
      </c>
      <c r="U12" s="73">
        <v>836.97</v>
      </c>
      <c r="V12" s="73">
        <v>857.11</v>
      </c>
      <c r="W12" s="79">
        <v>874.25</v>
      </c>
      <c r="X12" s="78">
        <v>383.43</v>
      </c>
      <c r="Y12" s="73">
        <v>493.78</v>
      </c>
      <c r="Z12" s="73">
        <v>508.21</v>
      </c>
      <c r="AA12" s="73">
        <v>732.73</v>
      </c>
      <c r="AB12" s="73">
        <v>684.08</v>
      </c>
      <c r="AC12" s="73">
        <v>704.89</v>
      </c>
      <c r="AD12" s="79">
        <v>714.55</v>
      </c>
      <c r="AE12" s="78">
        <v>562.89</v>
      </c>
      <c r="AF12" s="73">
        <v>628.61</v>
      </c>
      <c r="AG12" s="73">
        <v>653.75</v>
      </c>
      <c r="AH12" s="73">
        <v>698.19</v>
      </c>
      <c r="AI12" s="73">
        <v>655.67</v>
      </c>
      <c r="AJ12" s="73">
        <v>671.45</v>
      </c>
      <c r="AK12" s="79">
        <v>684.88</v>
      </c>
      <c r="AL12" s="78">
        <v>551.45000000000005</v>
      </c>
      <c r="AM12" s="73">
        <v>737.94</v>
      </c>
      <c r="AN12" s="73">
        <v>743.92</v>
      </c>
      <c r="AO12" s="73">
        <v>920.28</v>
      </c>
      <c r="AP12" s="73">
        <v>821.09</v>
      </c>
      <c r="AQ12" s="73">
        <v>837.42</v>
      </c>
      <c r="AR12" s="79">
        <v>860.6</v>
      </c>
      <c r="AS12" s="78">
        <v>12355.83</v>
      </c>
      <c r="AT12" s="73">
        <v>12127.92</v>
      </c>
      <c r="AU12" s="73">
        <v>13102.38</v>
      </c>
      <c r="AV12" s="73">
        <v>14502.22</v>
      </c>
      <c r="AW12" s="73">
        <v>15457.64</v>
      </c>
      <c r="AX12" s="73">
        <v>16831.689999999999</v>
      </c>
      <c r="AY12" s="79">
        <v>18173.93</v>
      </c>
      <c r="AZ12" s="73">
        <v>218.61</v>
      </c>
      <c r="BA12" s="73">
        <v>285.12</v>
      </c>
      <c r="BB12" s="73">
        <v>345.57</v>
      </c>
      <c r="BC12" s="73">
        <v>349.89</v>
      </c>
      <c r="BD12" s="73">
        <v>320.01</v>
      </c>
      <c r="BE12" s="73">
        <v>326.41000000000003</v>
      </c>
      <c r="BF12" s="73">
        <v>332.94</v>
      </c>
      <c r="BG12" s="78">
        <v>118.97</v>
      </c>
      <c r="BH12" s="73">
        <v>112.79</v>
      </c>
      <c r="BI12" s="73">
        <v>111.03</v>
      </c>
      <c r="BJ12" s="73">
        <v>106.48</v>
      </c>
      <c r="BK12" s="73">
        <v>87.72</v>
      </c>
      <c r="BL12" s="73">
        <v>89.83</v>
      </c>
      <c r="BM12" s="79">
        <v>90.73</v>
      </c>
      <c r="BN12" s="78">
        <v>11.49</v>
      </c>
      <c r="BO12" s="73">
        <v>2.7</v>
      </c>
      <c r="BP12" s="73">
        <v>2.31</v>
      </c>
      <c r="BQ12" s="73">
        <v>2.58</v>
      </c>
      <c r="BR12" s="73">
        <v>2.2799999999999998</v>
      </c>
      <c r="BS12" s="73">
        <v>2.29</v>
      </c>
      <c r="BT12" s="79">
        <v>2.35</v>
      </c>
      <c r="BU12" s="78">
        <v>131</v>
      </c>
      <c r="BV12" s="73">
        <v>124.47</v>
      </c>
      <c r="BW12" s="73">
        <v>109.19</v>
      </c>
      <c r="BX12" s="73">
        <v>135.41</v>
      </c>
      <c r="BY12" s="73">
        <v>130.66</v>
      </c>
      <c r="BZ12" s="73">
        <v>133.81</v>
      </c>
      <c r="CA12" s="109">
        <v>135.13999999999999</v>
      </c>
    </row>
    <row r="13" spans="1:86" ht="18" customHeight="1">
      <c r="A13" s="59">
        <v>5</v>
      </c>
      <c r="B13" s="49" t="s">
        <v>87</v>
      </c>
      <c r="C13" s="76">
        <v>173.19</v>
      </c>
      <c r="D13" s="72">
        <v>128.59</v>
      </c>
      <c r="E13" s="72">
        <v>123.67</v>
      </c>
      <c r="F13" s="72">
        <v>120.87</v>
      </c>
      <c r="G13" s="72">
        <v>122.8</v>
      </c>
      <c r="H13" s="72">
        <v>116.69</v>
      </c>
      <c r="I13" s="77">
        <v>118.08</v>
      </c>
      <c r="J13" s="76">
        <v>34.119999999999997</v>
      </c>
      <c r="K13" s="72">
        <v>53.94</v>
      </c>
      <c r="L13" s="72">
        <v>71.13</v>
      </c>
      <c r="M13" s="72">
        <v>82.99</v>
      </c>
      <c r="N13" s="72">
        <v>106.04</v>
      </c>
      <c r="O13" s="72">
        <v>124.96</v>
      </c>
      <c r="P13" s="77">
        <v>138.1</v>
      </c>
      <c r="Q13" s="76">
        <v>19.600000000000001</v>
      </c>
      <c r="R13" s="72">
        <v>20.13</v>
      </c>
      <c r="S13" s="72">
        <v>71.13</v>
      </c>
      <c r="T13" s="72">
        <v>18.84</v>
      </c>
      <c r="U13" s="72">
        <v>19.03</v>
      </c>
      <c r="V13" s="72">
        <v>16.59</v>
      </c>
      <c r="W13" s="77">
        <v>19</v>
      </c>
      <c r="X13" s="76">
        <v>0.03</v>
      </c>
      <c r="Y13" s="72">
        <v>0.02</v>
      </c>
      <c r="Z13" s="72">
        <v>0.02</v>
      </c>
      <c r="AA13" s="72">
        <v>0</v>
      </c>
      <c r="AB13" s="72">
        <v>0.02</v>
      </c>
      <c r="AC13" s="72">
        <v>0</v>
      </c>
      <c r="AD13" s="77">
        <v>0.01</v>
      </c>
      <c r="AE13" s="76">
        <v>11.71</v>
      </c>
      <c r="AF13" s="72">
        <v>15.43</v>
      </c>
      <c r="AG13" s="72">
        <v>13.82</v>
      </c>
      <c r="AH13" s="72">
        <v>14.6</v>
      </c>
      <c r="AI13" s="72">
        <v>16.309999999999999</v>
      </c>
      <c r="AJ13" s="72">
        <v>17.86</v>
      </c>
      <c r="AK13" s="77">
        <v>18.079999999999998</v>
      </c>
      <c r="AL13" s="76">
        <v>9.08</v>
      </c>
      <c r="AM13" s="72">
        <v>11.16</v>
      </c>
      <c r="AN13" s="72">
        <v>13.54</v>
      </c>
      <c r="AO13" s="72">
        <v>22.56</v>
      </c>
      <c r="AP13" s="72">
        <v>18.05</v>
      </c>
      <c r="AQ13" s="72">
        <v>20.46</v>
      </c>
      <c r="AR13" s="77">
        <v>19.07</v>
      </c>
      <c r="AS13" s="76">
        <v>247.73</v>
      </c>
      <c r="AT13" s="72">
        <v>229.27</v>
      </c>
      <c r="AU13" s="72">
        <v>241.34</v>
      </c>
      <c r="AV13" s="72">
        <v>259.86</v>
      </c>
      <c r="AW13" s="72">
        <v>282.25</v>
      </c>
      <c r="AX13" s="72">
        <v>296.56</v>
      </c>
      <c r="AY13" s="77">
        <v>312.33999999999997</v>
      </c>
      <c r="AZ13" s="72">
        <v>5.34</v>
      </c>
      <c r="BA13" s="72">
        <v>5.63</v>
      </c>
      <c r="BB13" s="72">
        <v>6</v>
      </c>
      <c r="BC13" s="72">
        <v>7.94</v>
      </c>
      <c r="BD13" s="72">
        <v>8.4</v>
      </c>
      <c r="BE13" s="72">
        <v>6.11</v>
      </c>
      <c r="BF13" s="72">
        <v>8.75</v>
      </c>
      <c r="BG13" s="76">
        <v>1.63</v>
      </c>
      <c r="BH13" s="72">
        <v>1.1499999999999999</v>
      </c>
      <c r="BI13" s="72">
        <v>1.1499999999999999</v>
      </c>
      <c r="BJ13" s="72">
        <v>1.4</v>
      </c>
      <c r="BK13" s="72">
        <v>1.41</v>
      </c>
      <c r="BL13" s="72">
        <v>1.1599999999999999</v>
      </c>
      <c r="BM13" s="77">
        <v>1.06</v>
      </c>
      <c r="BN13" s="76">
        <v>0.08</v>
      </c>
      <c r="BO13" s="72">
        <v>0.19</v>
      </c>
      <c r="BP13" s="72">
        <v>0.12</v>
      </c>
      <c r="BQ13" s="72">
        <v>7.0000000000000007E-2</v>
      </c>
      <c r="BR13" s="72">
        <v>0.14000000000000001</v>
      </c>
      <c r="BS13" s="72">
        <v>0.12</v>
      </c>
      <c r="BT13" s="77">
        <v>0.14000000000000001</v>
      </c>
      <c r="BU13" s="76">
        <v>6.52</v>
      </c>
      <c r="BV13" s="72">
        <v>2.2400000000000002</v>
      </c>
      <c r="BW13" s="72">
        <v>6.49</v>
      </c>
      <c r="BX13" s="72">
        <v>10</v>
      </c>
      <c r="BY13" s="72">
        <v>8.16</v>
      </c>
      <c r="BZ13" s="72">
        <v>8.73</v>
      </c>
      <c r="CA13" s="108">
        <v>10.39</v>
      </c>
    </row>
    <row r="14" spans="1:86" ht="18" customHeight="1">
      <c r="A14" s="59">
        <v>6</v>
      </c>
      <c r="B14" s="49" t="s">
        <v>115</v>
      </c>
      <c r="C14" s="78">
        <v>3034.75</v>
      </c>
      <c r="D14" s="73">
        <v>2438.3799999999997</v>
      </c>
      <c r="E14" s="73">
        <f>1.41+27.14+20.51+23.26+2242.47</f>
        <v>2314.79</v>
      </c>
      <c r="F14" s="73">
        <v>2388.7600000000002</v>
      </c>
      <c r="G14" s="73">
        <v>2459.17</v>
      </c>
      <c r="H14" s="73">
        <v>2446.5</v>
      </c>
      <c r="I14" s="79">
        <v>2440.64</v>
      </c>
      <c r="J14" s="78">
        <v>577.79999999999995</v>
      </c>
      <c r="K14" s="73">
        <v>1011.73</v>
      </c>
      <c r="L14" s="73">
        <f>0.8+15.12+11.84+13.51+1229.39</f>
        <v>1270.6600000000001</v>
      </c>
      <c r="M14" s="73">
        <v>1586.24</v>
      </c>
      <c r="N14" s="73">
        <v>2164.14</v>
      </c>
      <c r="O14" s="73">
        <v>2515.8999999999996</v>
      </c>
      <c r="P14" s="79">
        <v>2831.46</v>
      </c>
      <c r="Q14" s="78">
        <v>374.31</v>
      </c>
      <c r="R14" s="73">
        <v>359.85999999999996</v>
      </c>
      <c r="S14" s="73">
        <f>0.21+4.34+3.87+4.29+382.03</f>
        <v>394.73999999999995</v>
      </c>
      <c r="T14" s="73">
        <v>410.29</v>
      </c>
      <c r="U14" s="73">
        <v>421.38</v>
      </c>
      <c r="V14" s="73">
        <v>393.86</v>
      </c>
      <c r="W14" s="79">
        <v>392.64</v>
      </c>
      <c r="X14" s="78">
        <v>13.07</v>
      </c>
      <c r="Y14" s="73">
        <v>6.9</v>
      </c>
      <c r="Z14" s="73">
        <f>0.02+0.12+0.07+0.1+9.9</f>
        <v>10.210000000000001</v>
      </c>
      <c r="AA14" s="73">
        <v>10.33</v>
      </c>
      <c r="AB14" s="73">
        <v>6.65</v>
      </c>
      <c r="AC14" s="73">
        <v>8.49</v>
      </c>
      <c r="AD14" s="79">
        <v>8.3800000000000008</v>
      </c>
      <c r="AE14" s="78">
        <v>191.72</v>
      </c>
      <c r="AF14" s="73">
        <v>196.59</v>
      </c>
      <c r="AG14" s="73">
        <f>0.16+3.65+2.48+2.58+213.52</f>
        <v>222.39000000000001</v>
      </c>
      <c r="AH14" s="73">
        <v>257.55</v>
      </c>
      <c r="AI14" s="73">
        <v>272.77</v>
      </c>
      <c r="AJ14" s="73">
        <v>277.3</v>
      </c>
      <c r="AK14" s="79">
        <v>276.87</v>
      </c>
      <c r="AL14" s="78">
        <v>191.87</v>
      </c>
      <c r="AM14" s="73">
        <v>212.7</v>
      </c>
      <c r="AN14" s="73">
        <f>0.62+2.97+2.32+3.52+208.2</f>
        <v>217.63</v>
      </c>
      <c r="AO14" s="73">
        <v>272.7</v>
      </c>
      <c r="AP14" s="73">
        <v>281.56</v>
      </c>
      <c r="AQ14" s="73">
        <v>296.39999999999998</v>
      </c>
      <c r="AR14" s="79">
        <v>294.18</v>
      </c>
      <c r="AS14" s="78">
        <v>4383.5200000000004</v>
      </c>
      <c r="AT14" s="73">
        <v>4226.16</v>
      </c>
      <c r="AU14" s="73">
        <f>3.22+53.34+41.09+47.26+4285.51</f>
        <v>4430.42</v>
      </c>
      <c r="AV14" s="73">
        <v>4925.87</v>
      </c>
      <c r="AW14" s="73">
        <v>5605.67</v>
      </c>
      <c r="AX14" s="73">
        <v>5938.45</v>
      </c>
      <c r="AY14" s="79">
        <v>6244.1900000000005</v>
      </c>
      <c r="AZ14" s="73">
        <v>91.51</v>
      </c>
      <c r="BA14" s="73">
        <v>104.31</v>
      </c>
      <c r="BB14" s="73">
        <f>0.45+5.63+1.75+1.39+111.64</f>
        <v>120.86</v>
      </c>
      <c r="BC14" s="73">
        <v>124.06</v>
      </c>
      <c r="BD14" s="73">
        <v>80.929999999999993</v>
      </c>
      <c r="BE14" s="73">
        <v>113.3</v>
      </c>
      <c r="BF14" s="73">
        <v>149.57</v>
      </c>
      <c r="BG14" s="78">
        <v>24.26</v>
      </c>
      <c r="BH14" s="73">
        <v>18.54</v>
      </c>
      <c r="BI14" s="73">
        <f>0.01+0.23+0.18+0.29+24.64</f>
        <v>25.35</v>
      </c>
      <c r="BJ14" s="73">
        <v>23.25</v>
      </c>
      <c r="BK14" s="73">
        <v>14.59</v>
      </c>
      <c r="BL14" s="73">
        <v>20.75</v>
      </c>
      <c r="BM14" s="79">
        <v>20.630000000000003</v>
      </c>
      <c r="BN14" s="78">
        <v>6.37</v>
      </c>
      <c r="BO14" s="73">
        <v>3.25</v>
      </c>
      <c r="BP14" s="73">
        <f>0.01+0.56+0.11+0.1+2.28</f>
        <v>3.0599999999999996</v>
      </c>
      <c r="BQ14" s="73">
        <v>3.73</v>
      </c>
      <c r="BR14" s="73">
        <v>2.5</v>
      </c>
      <c r="BS14" s="73">
        <v>3.34</v>
      </c>
      <c r="BT14" s="79">
        <v>3.29</v>
      </c>
      <c r="BU14" s="78">
        <v>76.8</v>
      </c>
      <c r="BV14" s="73">
        <v>74.580000000000013</v>
      </c>
      <c r="BW14" s="73">
        <f>1.26+2.77+0.44+97.5</f>
        <v>101.97</v>
      </c>
      <c r="BX14" s="73">
        <v>109.04</v>
      </c>
      <c r="BY14" s="73">
        <v>59.02</v>
      </c>
      <c r="BZ14" s="73">
        <v>69.010000000000005</v>
      </c>
      <c r="CA14" s="109">
        <v>71.02000000000001</v>
      </c>
    </row>
    <row r="15" spans="1:86" ht="18" customHeight="1">
      <c r="A15" s="59">
        <v>7</v>
      </c>
      <c r="B15" s="49" t="s">
        <v>88</v>
      </c>
      <c r="C15" s="76">
        <v>757.41</v>
      </c>
      <c r="D15" s="72">
        <v>632.57000000000005</v>
      </c>
      <c r="E15" s="72">
        <v>638.9</v>
      </c>
      <c r="F15" s="72">
        <v>626.89</v>
      </c>
      <c r="G15" s="72">
        <v>634.82000000000005</v>
      </c>
      <c r="H15" s="72">
        <v>621.9</v>
      </c>
      <c r="I15" s="77">
        <v>634.33000000000004</v>
      </c>
      <c r="J15" s="76">
        <v>150.05000000000001</v>
      </c>
      <c r="K15" s="72">
        <v>230.19</v>
      </c>
      <c r="L15" s="72">
        <v>319.45</v>
      </c>
      <c r="M15" s="72">
        <v>434.05</v>
      </c>
      <c r="N15" s="72">
        <v>542.39</v>
      </c>
      <c r="O15" s="72">
        <v>659.15</v>
      </c>
      <c r="P15" s="77">
        <v>742.17</v>
      </c>
      <c r="Q15" s="76">
        <v>107.06</v>
      </c>
      <c r="R15" s="72">
        <v>104.99</v>
      </c>
      <c r="S15" s="72">
        <v>106.04</v>
      </c>
      <c r="T15" s="72">
        <v>115.05</v>
      </c>
      <c r="U15" s="72">
        <v>110.26</v>
      </c>
      <c r="V15" s="72">
        <v>112.79</v>
      </c>
      <c r="W15" s="77">
        <v>115.05</v>
      </c>
      <c r="X15" s="76">
        <v>0.79</v>
      </c>
      <c r="Y15" s="72">
        <v>0.51</v>
      </c>
      <c r="Z15" s="72">
        <v>0.48</v>
      </c>
      <c r="AA15" s="72">
        <v>0.37</v>
      </c>
      <c r="AB15" s="72">
        <v>0.3</v>
      </c>
      <c r="AC15" s="72">
        <v>0.25</v>
      </c>
      <c r="AD15" s="77">
        <v>0.25</v>
      </c>
      <c r="AE15" s="76">
        <v>59.68</v>
      </c>
      <c r="AF15" s="72">
        <v>65.11</v>
      </c>
      <c r="AG15" s="72">
        <v>67.709999999999994</v>
      </c>
      <c r="AH15" s="72">
        <v>92.74</v>
      </c>
      <c r="AI15" s="72">
        <v>74.63</v>
      </c>
      <c r="AJ15" s="72">
        <v>74.569999999999993</v>
      </c>
      <c r="AK15" s="77">
        <v>76.06</v>
      </c>
      <c r="AL15" s="76">
        <v>117.62</v>
      </c>
      <c r="AM15" s="72">
        <v>91.71</v>
      </c>
      <c r="AN15" s="72">
        <v>80.23</v>
      </c>
      <c r="AO15" s="72">
        <v>118.1</v>
      </c>
      <c r="AP15" s="72">
        <v>121.37</v>
      </c>
      <c r="AQ15" s="72">
        <v>131.31</v>
      </c>
      <c r="AR15" s="77">
        <v>134.15</v>
      </c>
      <c r="AS15" s="76">
        <v>1193.1500000000001</v>
      </c>
      <c r="AT15" s="72">
        <v>1125.08</v>
      </c>
      <c r="AU15" s="72">
        <v>1212.81</v>
      </c>
      <c r="AV15" s="72">
        <v>1387.2</v>
      </c>
      <c r="AW15" s="72">
        <v>1483.77</v>
      </c>
      <c r="AX15" s="72">
        <v>1599.97</v>
      </c>
      <c r="AY15" s="77">
        <v>1702.01</v>
      </c>
      <c r="AZ15" s="72">
        <v>13.58</v>
      </c>
      <c r="BA15" s="72">
        <v>13.66</v>
      </c>
      <c r="BB15" s="72">
        <v>19.690000000000001</v>
      </c>
      <c r="BC15" s="72">
        <v>13.08</v>
      </c>
      <c r="BD15" s="72">
        <v>14.86</v>
      </c>
      <c r="BE15" s="72">
        <v>14.69</v>
      </c>
      <c r="BF15" s="72">
        <v>15.42</v>
      </c>
      <c r="BG15" s="76">
        <v>6.39</v>
      </c>
      <c r="BH15" s="72">
        <v>6.56</v>
      </c>
      <c r="BI15" s="72">
        <v>6.56</v>
      </c>
      <c r="BJ15" s="72">
        <v>6.35</v>
      </c>
      <c r="BK15" s="72">
        <v>6.24</v>
      </c>
      <c r="BL15" s="72">
        <v>6.15</v>
      </c>
      <c r="BM15" s="77">
        <v>6.27</v>
      </c>
      <c r="BN15" s="76">
        <v>0.34</v>
      </c>
      <c r="BO15" s="72">
        <v>1.05</v>
      </c>
      <c r="BP15" s="72">
        <v>1.01</v>
      </c>
      <c r="BQ15" s="72">
        <v>0.19</v>
      </c>
      <c r="BR15" s="72">
        <v>0.11</v>
      </c>
      <c r="BS15" s="72">
        <v>0.28000000000000003</v>
      </c>
      <c r="BT15" s="77">
        <v>0.28999999999999998</v>
      </c>
      <c r="BU15" s="76">
        <v>16.05</v>
      </c>
      <c r="BV15" s="72">
        <v>19.239999999999998</v>
      </c>
      <c r="BW15" s="72">
        <v>19.239999999999998</v>
      </c>
      <c r="BX15" s="72">
        <v>23.21</v>
      </c>
      <c r="BY15" s="72">
        <v>18.190000000000001</v>
      </c>
      <c r="BZ15" s="72">
        <v>19.260000000000002</v>
      </c>
      <c r="CA15" s="108">
        <v>19.649999999999999</v>
      </c>
    </row>
    <row r="16" spans="1:86" ht="18" customHeight="1">
      <c r="A16" s="59">
        <v>8</v>
      </c>
      <c r="B16" s="49" t="s">
        <v>89</v>
      </c>
      <c r="C16" s="78">
        <v>11250.72</v>
      </c>
      <c r="D16" s="73">
        <v>10236.700000000001</v>
      </c>
      <c r="E16" s="73">
        <v>10570.43</v>
      </c>
      <c r="F16" s="73">
        <v>12504.6</v>
      </c>
      <c r="G16" s="73">
        <v>12693.33</v>
      </c>
      <c r="H16" s="73">
        <v>13400.23</v>
      </c>
      <c r="I16" s="79">
        <v>13375</v>
      </c>
      <c r="J16" s="78">
        <v>2228.64</v>
      </c>
      <c r="K16" s="73">
        <v>4308.4799999999996</v>
      </c>
      <c r="L16" s="73">
        <v>5912.23</v>
      </c>
      <c r="M16" s="73">
        <v>7763.94</v>
      </c>
      <c r="N16" s="73">
        <v>11088</v>
      </c>
      <c r="O16" s="73">
        <v>14031.21</v>
      </c>
      <c r="P16" s="79">
        <v>15617.45</v>
      </c>
      <c r="Q16" s="78">
        <v>428.88</v>
      </c>
      <c r="R16" s="73">
        <v>471.65</v>
      </c>
      <c r="S16" s="73">
        <v>534.29</v>
      </c>
      <c r="T16" s="73">
        <v>634.55999999999995</v>
      </c>
      <c r="U16" s="73">
        <v>757.94</v>
      </c>
      <c r="V16" s="73">
        <v>943.34</v>
      </c>
      <c r="W16" s="79">
        <v>962.89</v>
      </c>
      <c r="X16" s="78">
        <v>0.98</v>
      </c>
      <c r="Y16" s="73">
        <v>0.56000000000000005</v>
      </c>
      <c r="Z16" s="73">
        <v>0.84</v>
      </c>
      <c r="AA16" s="73">
        <v>0.77</v>
      </c>
      <c r="AB16" s="73">
        <v>1.97</v>
      </c>
      <c r="AC16" s="73">
        <v>2.64</v>
      </c>
      <c r="AD16" s="79">
        <v>2.36</v>
      </c>
      <c r="AE16" s="78">
        <v>502.24</v>
      </c>
      <c r="AF16" s="73">
        <v>615.32000000000005</v>
      </c>
      <c r="AG16" s="73">
        <v>717.58</v>
      </c>
      <c r="AH16" s="73">
        <v>847.84</v>
      </c>
      <c r="AI16" s="73">
        <v>1097.1400000000001</v>
      </c>
      <c r="AJ16" s="73">
        <v>1010.16</v>
      </c>
      <c r="AK16" s="79">
        <v>1363.97</v>
      </c>
      <c r="AL16" s="78">
        <v>2402.39</v>
      </c>
      <c r="AM16" s="73">
        <v>2176.4499999999998</v>
      </c>
      <c r="AN16" s="73">
        <v>2301.39</v>
      </c>
      <c r="AO16" s="73">
        <v>3361.43</v>
      </c>
      <c r="AP16" s="73">
        <v>4829.3599999999997</v>
      </c>
      <c r="AQ16" s="73">
        <v>5473.84</v>
      </c>
      <c r="AR16" s="79">
        <v>8577.43</v>
      </c>
      <c r="AS16" s="78">
        <v>16813.849999999999</v>
      </c>
      <c r="AT16" s="73">
        <v>17809.16</v>
      </c>
      <c r="AU16" s="73">
        <v>20036.759999999998</v>
      </c>
      <c r="AV16" s="73">
        <v>25113.14</v>
      </c>
      <c r="AW16" s="73">
        <v>30467.74</v>
      </c>
      <c r="AX16" s="73">
        <v>34861.42</v>
      </c>
      <c r="AY16" s="79">
        <v>39898.980000000003</v>
      </c>
      <c r="AZ16" s="73">
        <v>647.88</v>
      </c>
      <c r="BA16" s="73">
        <v>871.83</v>
      </c>
      <c r="BB16" s="73">
        <v>892.71</v>
      </c>
      <c r="BC16" s="73">
        <v>975.97</v>
      </c>
      <c r="BD16" s="73">
        <v>995.09</v>
      </c>
      <c r="BE16" s="73">
        <v>1005.76</v>
      </c>
      <c r="BF16" s="73">
        <v>2068.7800000000002</v>
      </c>
      <c r="BG16" s="78">
        <v>193.29</v>
      </c>
      <c r="BH16" s="73">
        <v>181.69</v>
      </c>
      <c r="BI16" s="73">
        <v>149.91999999999999</v>
      </c>
      <c r="BJ16" s="73">
        <v>192.9</v>
      </c>
      <c r="BK16" s="73">
        <v>217.97</v>
      </c>
      <c r="BL16" s="73">
        <v>280.05</v>
      </c>
      <c r="BM16" s="79">
        <v>233.49</v>
      </c>
      <c r="BN16" s="78">
        <v>3.57</v>
      </c>
      <c r="BO16" s="73">
        <v>2.88</v>
      </c>
      <c r="BP16" s="73">
        <v>4.8</v>
      </c>
      <c r="BQ16" s="73">
        <v>5.41</v>
      </c>
      <c r="BR16" s="73">
        <v>5.83</v>
      </c>
      <c r="BS16" s="73">
        <v>19.829999999999998</v>
      </c>
      <c r="BT16" s="79">
        <v>4.07</v>
      </c>
      <c r="BU16" s="78">
        <v>132.29</v>
      </c>
      <c r="BV16" s="73">
        <v>175.34</v>
      </c>
      <c r="BW16" s="73">
        <v>151.22999999999999</v>
      </c>
      <c r="BX16" s="73">
        <v>169.5</v>
      </c>
      <c r="BY16" s="73">
        <v>183.18</v>
      </c>
      <c r="BZ16" s="73">
        <v>191.99</v>
      </c>
      <c r="CA16" s="109">
        <v>206.6</v>
      </c>
    </row>
    <row r="17" spans="1:79" ht="18" customHeight="1">
      <c r="A17" s="59">
        <v>9</v>
      </c>
      <c r="B17" s="49" t="s">
        <v>90</v>
      </c>
      <c r="C17" s="76">
        <v>1441.52</v>
      </c>
      <c r="D17" s="72">
        <v>1044.1500000000001</v>
      </c>
      <c r="E17" s="72">
        <v>1025.6099999999999</v>
      </c>
      <c r="F17" s="72">
        <v>1094.1400000000001</v>
      </c>
      <c r="G17" s="72">
        <v>1084.31</v>
      </c>
      <c r="H17" s="72">
        <v>1091.72</v>
      </c>
      <c r="I17" s="77">
        <v>1097.8</v>
      </c>
      <c r="J17" s="76">
        <v>268.69</v>
      </c>
      <c r="K17" s="72">
        <v>435.86</v>
      </c>
      <c r="L17" s="72">
        <v>581.24</v>
      </c>
      <c r="M17" s="72">
        <v>742.93</v>
      </c>
      <c r="N17" s="72">
        <v>943.65</v>
      </c>
      <c r="O17" s="72">
        <v>1162.3399999999999</v>
      </c>
      <c r="P17" s="77">
        <v>1273.49</v>
      </c>
      <c r="Q17" s="76">
        <v>192.45</v>
      </c>
      <c r="R17" s="72">
        <v>187.91</v>
      </c>
      <c r="S17" s="72">
        <v>185.32</v>
      </c>
      <c r="T17" s="72">
        <v>191.31</v>
      </c>
      <c r="U17" s="72">
        <v>193.75</v>
      </c>
      <c r="V17" s="72">
        <v>199.96</v>
      </c>
      <c r="W17" s="77">
        <v>201.08</v>
      </c>
      <c r="X17" s="76">
        <v>0.13</v>
      </c>
      <c r="Y17" s="72">
        <v>0.14000000000000001</v>
      </c>
      <c r="Z17" s="72">
        <v>0.12</v>
      </c>
      <c r="AA17" s="72">
        <v>0.16</v>
      </c>
      <c r="AB17" s="72">
        <v>0.4</v>
      </c>
      <c r="AC17" s="72">
        <v>0.44</v>
      </c>
      <c r="AD17" s="77">
        <v>1.83</v>
      </c>
      <c r="AE17" s="76">
        <v>89.14</v>
      </c>
      <c r="AF17" s="72">
        <v>97.24</v>
      </c>
      <c r="AG17" s="72">
        <v>107.13</v>
      </c>
      <c r="AH17" s="72">
        <v>113.93</v>
      </c>
      <c r="AI17" s="72">
        <v>130.09</v>
      </c>
      <c r="AJ17" s="72">
        <v>144.11000000000001</v>
      </c>
      <c r="AK17" s="77">
        <v>144.91999999999999</v>
      </c>
      <c r="AL17" s="76">
        <v>68.63</v>
      </c>
      <c r="AM17" s="72">
        <v>93.57</v>
      </c>
      <c r="AN17" s="72">
        <v>85.51</v>
      </c>
      <c r="AO17" s="72">
        <v>108.44</v>
      </c>
      <c r="AP17" s="72">
        <v>109.58</v>
      </c>
      <c r="AQ17" s="72">
        <v>130.82</v>
      </c>
      <c r="AR17" s="77">
        <v>133.11000000000001</v>
      </c>
      <c r="AS17" s="76">
        <v>2060.56</v>
      </c>
      <c r="AT17" s="72">
        <v>1858.87</v>
      </c>
      <c r="AU17" s="72">
        <v>1984.93</v>
      </c>
      <c r="AV17" s="72">
        <v>2250.91</v>
      </c>
      <c r="AW17" s="72">
        <v>2461.7800000000002</v>
      </c>
      <c r="AX17" s="72">
        <v>2729.39</v>
      </c>
      <c r="AY17" s="77">
        <v>2852.26</v>
      </c>
      <c r="AZ17" s="72">
        <v>95.96</v>
      </c>
      <c r="BA17" s="72">
        <v>109.85</v>
      </c>
      <c r="BB17" s="72">
        <v>119.73</v>
      </c>
      <c r="BC17" s="72">
        <v>113.04</v>
      </c>
      <c r="BD17" s="72">
        <v>130.21</v>
      </c>
      <c r="BE17" s="72">
        <v>130.33000000000001</v>
      </c>
      <c r="BF17" s="72">
        <v>163.47</v>
      </c>
      <c r="BG17" s="76">
        <v>13.3</v>
      </c>
      <c r="BH17" s="72">
        <v>9.48</v>
      </c>
      <c r="BI17" s="72">
        <v>9.3800000000000008</v>
      </c>
      <c r="BJ17" s="72">
        <v>9.48</v>
      </c>
      <c r="BK17" s="72">
        <v>9.26</v>
      </c>
      <c r="BL17" s="72">
        <v>9.76</v>
      </c>
      <c r="BM17" s="77">
        <v>8.19</v>
      </c>
      <c r="BN17" s="76">
        <v>3.06</v>
      </c>
      <c r="BO17" s="72">
        <v>2.99</v>
      </c>
      <c r="BP17" s="72">
        <v>5.08</v>
      </c>
      <c r="BQ17" s="72">
        <v>4.8499999999999996</v>
      </c>
      <c r="BR17" s="72">
        <v>3.02</v>
      </c>
      <c r="BS17" s="72">
        <v>3.05</v>
      </c>
      <c r="BT17" s="77">
        <v>2.1</v>
      </c>
      <c r="BU17" s="76">
        <v>41.19</v>
      </c>
      <c r="BV17" s="72">
        <v>56.17</v>
      </c>
      <c r="BW17" s="72">
        <v>55.2</v>
      </c>
      <c r="BX17" s="72">
        <v>53.49</v>
      </c>
      <c r="BY17" s="72">
        <v>62.27</v>
      </c>
      <c r="BZ17" s="72">
        <v>71.66</v>
      </c>
      <c r="CA17" s="108">
        <v>55.95</v>
      </c>
    </row>
    <row r="18" spans="1:79" ht="18" customHeight="1">
      <c r="A18" s="59">
        <v>10</v>
      </c>
      <c r="B18" s="49" t="s">
        <v>116</v>
      </c>
      <c r="C18" s="78">
        <v>196.73</v>
      </c>
      <c r="D18" s="73">
        <v>156.65</v>
      </c>
      <c r="E18" s="73">
        <v>175.07</v>
      </c>
      <c r="F18" s="73">
        <v>196.31</v>
      </c>
      <c r="G18" s="73">
        <v>194.74</v>
      </c>
      <c r="H18" s="73">
        <v>182.12</v>
      </c>
      <c r="I18" s="79">
        <v>191.2</v>
      </c>
      <c r="J18" s="78">
        <v>50.09</v>
      </c>
      <c r="K18" s="73">
        <v>64.89</v>
      </c>
      <c r="L18" s="73">
        <v>99.6</v>
      </c>
      <c r="M18" s="73">
        <v>132.41999999999999</v>
      </c>
      <c r="N18" s="73">
        <v>179.78</v>
      </c>
      <c r="O18" s="73">
        <v>197</v>
      </c>
      <c r="P18" s="79">
        <v>225.62</v>
      </c>
      <c r="Q18" s="78">
        <v>26.95</v>
      </c>
      <c r="R18" s="73">
        <v>28.77</v>
      </c>
      <c r="S18" s="73">
        <v>27.19</v>
      </c>
      <c r="T18" s="73">
        <v>38.82</v>
      </c>
      <c r="U18" s="73">
        <v>33.130000000000003</v>
      </c>
      <c r="V18" s="73">
        <v>33.36</v>
      </c>
      <c r="W18" s="79">
        <v>35.54</v>
      </c>
      <c r="X18" s="78">
        <v>0.49</v>
      </c>
      <c r="Y18" s="73">
        <v>0.52</v>
      </c>
      <c r="Z18" s="73" t="s">
        <v>75</v>
      </c>
      <c r="AA18" s="73">
        <v>0.19</v>
      </c>
      <c r="AB18" s="73">
        <v>0.15</v>
      </c>
      <c r="AC18" s="73">
        <v>0.12</v>
      </c>
      <c r="AD18" s="79">
        <v>0.08</v>
      </c>
      <c r="AE18" s="78">
        <v>18.02</v>
      </c>
      <c r="AF18" s="73">
        <v>16.190000000000001</v>
      </c>
      <c r="AG18" s="73">
        <v>18.010000000000002</v>
      </c>
      <c r="AH18" s="73">
        <v>22.62</v>
      </c>
      <c r="AI18" s="73">
        <v>24.26</v>
      </c>
      <c r="AJ18" s="73">
        <v>23.63</v>
      </c>
      <c r="AK18" s="79">
        <v>25.66</v>
      </c>
      <c r="AL18" s="78">
        <v>17.079999999999998</v>
      </c>
      <c r="AM18" s="73">
        <v>26.84</v>
      </c>
      <c r="AN18" s="73">
        <v>16.64</v>
      </c>
      <c r="AO18" s="73">
        <v>11.51</v>
      </c>
      <c r="AP18" s="73">
        <v>22.31</v>
      </c>
      <c r="AQ18" s="73">
        <v>22.72</v>
      </c>
      <c r="AR18" s="79">
        <v>18.420000000000002</v>
      </c>
      <c r="AS18" s="78">
        <v>309.36</v>
      </c>
      <c r="AT18" s="73">
        <v>293.86</v>
      </c>
      <c r="AU18" s="73">
        <v>336.72</v>
      </c>
      <c r="AV18" s="73">
        <v>401.87</v>
      </c>
      <c r="AW18" s="73">
        <v>454.37</v>
      </c>
      <c r="AX18" s="73">
        <v>458.95</v>
      </c>
      <c r="AY18" s="79">
        <v>496.52</v>
      </c>
      <c r="AZ18" s="73">
        <v>4.92</v>
      </c>
      <c r="BA18" s="73">
        <v>9.16</v>
      </c>
      <c r="BB18" s="73">
        <v>6.66</v>
      </c>
      <c r="BC18" s="73">
        <v>10.1</v>
      </c>
      <c r="BD18" s="73">
        <v>9.51</v>
      </c>
      <c r="BE18" s="73">
        <v>7.62</v>
      </c>
      <c r="BF18" s="73">
        <v>8.4600000000000009</v>
      </c>
      <c r="BG18" s="78">
        <v>0.73</v>
      </c>
      <c r="BH18" s="73">
        <v>1.08</v>
      </c>
      <c r="BI18" s="73">
        <v>0.44</v>
      </c>
      <c r="BJ18" s="73">
        <v>0.39</v>
      </c>
      <c r="BK18" s="73">
        <v>0.48</v>
      </c>
      <c r="BL18" s="73">
        <v>0.36</v>
      </c>
      <c r="BM18" s="79">
        <v>0.47</v>
      </c>
      <c r="BN18" s="78">
        <v>0.22</v>
      </c>
      <c r="BO18" s="73">
        <v>2.63</v>
      </c>
      <c r="BP18" s="73">
        <v>0.33</v>
      </c>
      <c r="BQ18" s="73">
        <v>0.3</v>
      </c>
      <c r="BR18" s="73">
        <v>0.46</v>
      </c>
      <c r="BS18" s="73">
        <v>0.44</v>
      </c>
      <c r="BT18" s="79">
        <v>0.39</v>
      </c>
      <c r="BU18" s="78">
        <v>5.95</v>
      </c>
      <c r="BV18" s="73">
        <v>10.99</v>
      </c>
      <c r="BW18" s="73">
        <v>25.61</v>
      </c>
      <c r="BX18" s="73">
        <v>1.39</v>
      </c>
      <c r="BY18" s="73">
        <v>5.5</v>
      </c>
      <c r="BZ18" s="73">
        <v>7.03</v>
      </c>
      <c r="CA18" s="109">
        <v>4.24</v>
      </c>
    </row>
    <row r="19" spans="1:79" ht="18" customHeight="1">
      <c r="A19" s="59">
        <v>11</v>
      </c>
      <c r="B19" s="49" t="s">
        <v>91</v>
      </c>
      <c r="C19" s="76">
        <v>207.18</v>
      </c>
      <c r="D19" s="72">
        <v>157.02000000000001</v>
      </c>
      <c r="E19" s="72">
        <v>142.66999999999999</v>
      </c>
      <c r="F19" s="72">
        <v>135.25</v>
      </c>
      <c r="G19" s="72">
        <v>150.22999999999999</v>
      </c>
      <c r="H19" s="72">
        <v>153.75</v>
      </c>
      <c r="I19" s="77">
        <v>152.53</v>
      </c>
      <c r="J19" s="76">
        <v>41.44</v>
      </c>
      <c r="K19" s="72">
        <v>63.72</v>
      </c>
      <c r="L19" s="72">
        <v>76.73</v>
      </c>
      <c r="M19" s="72">
        <v>88.17</v>
      </c>
      <c r="N19" s="72">
        <v>128.16</v>
      </c>
      <c r="O19" s="72">
        <v>156.68</v>
      </c>
      <c r="P19" s="77">
        <v>175.42</v>
      </c>
      <c r="Q19" s="76">
        <v>16.079999999999998</v>
      </c>
      <c r="R19" s="72">
        <v>16.47</v>
      </c>
      <c r="S19" s="72">
        <v>16.07</v>
      </c>
      <c r="T19" s="72">
        <v>14.73</v>
      </c>
      <c r="U19" s="72">
        <v>16.63</v>
      </c>
      <c r="V19" s="72">
        <v>18.63</v>
      </c>
      <c r="W19" s="77">
        <v>18.48</v>
      </c>
      <c r="X19" s="76">
        <v>0.28000000000000003</v>
      </c>
      <c r="Y19" s="72">
        <v>0.13</v>
      </c>
      <c r="Z19" s="72">
        <v>0.13</v>
      </c>
      <c r="AA19" s="72">
        <v>0.09</v>
      </c>
      <c r="AB19" s="72">
        <v>0.11</v>
      </c>
      <c r="AC19" s="72">
        <v>0.15</v>
      </c>
      <c r="AD19" s="77">
        <v>0.15</v>
      </c>
      <c r="AE19" s="76">
        <v>11.04</v>
      </c>
      <c r="AF19" s="72">
        <v>10.24</v>
      </c>
      <c r="AG19" s="72">
        <v>10.09</v>
      </c>
      <c r="AH19" s="72">
        <v>9.49</v>
      </c>
      <c r="AI19" s="72">
        <v>12.52</v>
      </c>
      <c r="AJ19" s="72">
        <v>15.29</v>
      </c>
      <c r="AK19" s="77">
        <v>15.17</v>
      </c>
      <c r="AL19" s="76">
        <v>12.22</v>
      </c>
      <c r="AM19" s="72">
        <v>16.97</v>
      </c>
      <c r="AN19" s="72">
        <v>14.16</v>
      </c>
      <c r="AO19" s="72">
        <v>13.47</v>
      </c>
      <c r="AP19" s="72">
        <v>34.29</v>
      </c>
      <c r="AQ19" s="72">
        <v>28.03</v>
      </c>
      <c r="AR19" s="77">
        <v>27.82</v>
      </c>
      <c r="AS19" s="76">
        <v>288.24</v>
      </c>
      <c r="AT19" s="72">
        <v>264.55</v>
      </c>
      <c r="AU19" s="72">
        <v>259.85000000000002</v>
      </c>
      <c r="AV19" s="72">
        <v>261.2</v>
      </c>
      <c r="AW19" s="72">
        <v>341.94</v>
      </c>
      <c r="AX19" s="72">
        <v>372.53</v>
      </c>
      <c r="AY19" s="77">
        <v>389.57</v>
      </c>
      <c r="AZ19" s="72">
        <v>12.22</v>
      </c>
      <c r="BA19" s="72">
        <v>13.47</v>
      </c>
      <c r="BB19" s="72">
        <v>14.92</v>
      </c>
      <c r="BC19" s="72">
        <v>14.92</v>
      </c>
      <c r="BD19" s="72">
        <v>12.98</v>
      </c>
      <c r="BE19" s="72">
        <v>15.34</v>
      </c>
      <c r="BF19" s="72">
        <v>16.11</v>
      </c>
      <c r="BG19" s="76">
        <v>1.96</v>
      </c>
      <c r="BH19" s="72">
        <v>1.72</v>
      </c>
      <c r="BI19" s="72">
        <v>1.43</v>
      </c>
      <c r="BJ19" s="72">
        <v>1.37</v>
      </c>
      <c r="BK19" s="72">
        <v>1.32</v>
      </c>
      <c r="BL19" s="72">
        <v>1.62</v>
      </c>
      <c r="BM19" s="77">
        <v>1.61</v>
      </c>
      <c r="BN19" s="76">
        <v>0.32</v>
      </c>
      <c r="BO19" s="72">
        <v>0.23</v>
      </c>
      <c r="BP19" s="72">
        <v>0.77</v>
      </c>
      <c r="BQ19" s="72">
        <v>0.19</v>
      </c>
      <c r="BR19" s="72">
        <v>0.18</v>
      </c>
      <c r="BS19" s="72">
        <v>3.99</v>
      </c>
      <c r="BT19" s="77">
        <v>6.12</v>
      </c>
      <c r="BU19" s="76">
        <v>4.57</v>
      </c>
      <c r="BV19" s="72">
        <v>4.3099999999999996</v>
      </c>
      <c r="BW19" s="72">
        <v>4.6100000000000003</v>
      </c>
      <c r="BX19" s="72">
        <v>3.9</v>
      </c>
      <c r="BY19" s="72" t="s">
        <v>123</v>
      </c>
      <c r="BZ19" s="72">
        <v>4.75</v>
      </c>
      <c r="CA19" s="108">
        <v>4.71</v>
      </c>
    </row>
    <row r="20" spans="1:79" ht="18" customHeight="1">
      <c r="A20" s="59">
        <v>12</v>
      </c>
      <c r="B20" s="49" t="s">
        <v>117</v>
      </c>
      <c r="C20" s="78">
        <v>287.45999999999998</v>
      </c>
      <c r="D20" s="73">
        <v>214.04</v>
      </c>
      <c r="E20" s="73">
        <v>228.8</v>
      </c>
      <c r="F20" s="73">
        <v>222.89</v>
      </c>
      <c r="G20" s="73">
        <v>208.64</v>
      </c>
      <c r="H20" s="73">
        <v>213.2</v>
      </c>
      <c r="I20" s="79">
        <v>204.2</v>
      </c>
      <c r="J20" s="78">
        <v>62.84</v>
      </c>
      <c r="K20" s="73">
        <v>92.38</v>
      </c>
      <c r="L20" s="73">
        <v>133.87</v>
      </c>
      <c r="M20" s="73">
        <v>158.05000000000001</v>
      </c>
      <c r="N20" s="73">
        <v>183.36</v>
      </c>
      <c r="O20" s="73">
        <v>220.15</v>
      </c>
      <c r="P20" s="79">
        <v>240.06</v>
      </c>
      <c r="Q20" s="78">
        <v>38.56</v>
      </c>
      <c r="R20" s="73">
        <v>35.81</v>
      </c>
      <c r="S20" s="73">
        <v>45.74</v>
      </c>
      <c r="T20" s="73">
        <v>53.68</v>
      </c>
      <c r="U20" s="73">
        <v>56.44</v>
      </c>
      <c r="V20" s="73">
        <v>47.58</v>
      </c>
      <c r="W20" s="79">
        <v>41.5</v>
      </c>
      <c r="X20" s="78">
        <v>0.28999999999999998</v>
      </c>
      <c r="Y20" s="73">
        <v>0.2</v>
      </c>
      <c r="Z20" s="73">
        <v>0.19</v>
      </c>
      <c r="AA20" s="73">
        <v>0.16</v>
      </c>
      <c r="AB20" s="73">
        <v>0.14000000000000001</v>
      </c>
      <c r="AC20" s="73">
        <v>0.11</v>
      </c>
      <c r="AD20" s="79">
        <v>0.04</v>
      </c>
      <c r="AE20" s="78">
        <v>18.600000000000001</v>
      </c>
      <c r="AF20" s="73">
        <v>25.55</v>
      </c>
      <c r="AG20" s="73">
        <v>30.41</v>
      </c>
      <c r="AH20" s="73">
        <v>35.08</v>
      </c>
      <c r="AI20" s="73">
        <v>35.96</v>
      </c>
      <c r="AJ20" s="73">
        <v>36.89</v>
      </c>
      <c r="AK20" s="79">
        <v>40.01</v>
      </c>
      <c r="AL20" s="78">
        <v>13.49</v>
      </c>
      <c r="AM20" s="73">
        <v>26.55</v>
      </c>
      <c r="AN20" s="73">
        <v>16.54</v>
      </c>
      <c r="AO20" s="73">
        <v>18.850000000000001</v>
      </c>
      <c r="AP20" s="73">
        <v>25</v>
      </c>
      <c r="AQ20" s="73">
        <v>30.34</v>
      </c>
      <c r="AR20" s="79">
        <v>20.92</v>
      </c>
      <c r="AS20" s="78">
        <v>421.24</v>
      </c>
      <c r="AT20" s="73">
        <v>394.53</v>
      </c>
      <c r="AU20" s="73">
        <v>455.55</v>
      </c>
      <c r="AV20" s="73">
        <v>488.71</v>
      </c>
      <c r="AW20" s="73">
        <v>509.54</v>
      </c>
      <c r="AX20" s="73">
        <v>548.27</v>
      </c>
      <c r="AY20" s="79">
        <v>546.73</v>
      </c>
      <c r="AZ20" s="73">
        <v>16.38</v>
      </c>
      <c r="BA20" s="73">
        <v>20.95</v>
      </c>
      <c r="BB20" s="73">
        <v>26.08</v>
      </c>
      <c r="BC20" s="73">
        <v>27.83</v>
      </c>
      <c r="BD20" s="73">
        <v>28.08</v>
      </c>
      <c r="BE20" s="73">
        <v>26.81</v>
      </c>
      <c r="BF20" s="73">
        <v>29.59</v>
      </c>
      <c r="BG20" s="78">
        <v>2.0499999999999998</v>
      </c>
      <c r="BH20" s="73">
        <v>2.2000000000000002</v>
      </c>
      <c r="BI20" s="73">
        <v>0.9</v>
      </c>
      <c r="BJ20" s="73">
        <v>0.94</v>
      </c>
      <c r="BK20" s="73">
        <v>1.23</v>
      </c>
      <c r="BL20" s="73">
        <v>2.0099999999999998</v>
      </c>
      <c r="BM20" s="79">
        <v>2.08</v>
      </c>
      <c r="BN20" s="78">
        <v>0.55000000000000004</v>
      </c>
      <c r="BO20" s="73">
        <v>0.47</v>
      </c>
      <c r="BP20" s="73">
        <v>0.08</v>
      </c>
      <c r="BQ20" s="73">
        <v>0.32</v>
      </c>
      <c r="BR20" s="73">
        <v>0.06</v>
      </c>
      <c r="BS20" s="73">
        <v>0.06</v>
      </c>
      <c r="BT20" s="79">
        <v>0.12</v>
      </c>
      <c r="BU20" s="78">
        <v>5.75</v>
      </c>
      <c r="BV20" s="73">
        <v>5.27</v>
      </c>
      <c r="BW20" s="73">
        <v>9.25</v>
      </c>
      <c r="BX20" s="73">
        <v>1.1000000000000001</v>
      </c>
      <c r="BY20" s="73">
        <v>9.1300000000000008</v>
      </c>
      <c r="BZ20" s="73">
        <v>2</v>
      </c>
      <c r="CA20" s="109">
        <v>1.6</v>
      </c>
    </row>
    <row r="21" spans="1:79" ht="27.75" customHeight="1">
      <c r="A21" s="59">
        <v>13</v>
      </c>
      <c r="B21" s="49" t="s">
        <v>118</v>
      </c>
      <c r="C21" s="76">
        <v>207.92</v>
      </c>
      <c r="D21" s="72">
        <v>148.93</v>
      </c>
      <c r="E21" s="72">
        <v>160.79</v>
      </c>
      <c r="F21" s="72">
        <v>152.9</v>
      </c>
      <c r="G21" s="72">
        <v>166.82</v>
      </c>
      <c r="H21" s="72">
        <v>172.83</v>
      </c>
      <c r="I21" s="77">
        <v>173.35</v>
      </c>
      <c r="J21" s="76">
        <v>41.59</v>
      </c>
      <c r="K21" s="72">
        <v>63.01</v>
      </c>
      <c r="L21" s="72">
        <v>86.22</v>
      </c>
      <c r="M21" s="72">
        <v>104.1</v>
      </c>
      <c r="N21" s="72">
        <v>142.37</v>
      </c>
      <c r="O21" s="72">
        <v>179.31</v>
      </c>
      <c r="P21" s="77">
        <v>204.55</v>
      </c>
      <c r="Q21" s="76">
        <v>27.64</v>
      </c>
      <c r="R21" s="72">
        <v>26.99</v>
      </c>
      <c r="S21" s="72">
        <v>25.8</v>
      </c>
      <c r="T21" s="72">
        <v>23.7</v>
      </c>
      <c r="U21" s="72">
        <v>27.3</v>
      </c>
      <c r="V21" s="72">
        <v>28.14</v>
      </c>
      <c r="W21" s="77">
        <v>28.22</v>
      </c>
      <c r="X21" s="76">
        <v>0.19</v>
      </c>
      <c r="Y21" s="72">
        <v>0.2</v>
      </c>
      <c r="Z21" s="72">
        <v>0.22</v>
      </c>
      <c r="AA21" s="72">
        <v>0.11</v>
      </c>
      <c r="AB21" s="72">
        <v>0.11</v>
      </c>
      <c r="AC21" s="72">
        <v>0.15</v>
      </c>
      <c r="AD21" s="77">
        <v>0.15</v>
      </c>
      <c r="AE21" s="76">
        <v>16.829999999999998</v>
      </c>
      <c r="AF21" s="72">
        <v>18.059999999999999</v>
      </c>
      <c r="AG21" s="72">
        <v>20.36</v>
      </c>
      <c r="AH21" s="72">
        <v>20.3</v>
      </c>
      <c r="AI21" s="72">
        <v>24.03</v>
      </c>
      <c r="AJ21" s="72">
        <v>28.8</v>
      </c>
      <c r="AK21" s="77">
        <v>28.89</v>
      </c>
      <c r="AL21" s="76">
        <v>20.309999999999999</v>
      </c>
      <c r="AM21" s="72">
        <v>57.07</v>
      </c>
      <c r="AN21" s="72">
        <v>54.56</v>
      </c>
      <c r="AO21" s="72">
        <v>93.27</v>
      </c>
      <c r="AP21" s="72">
        <v>114.87</v>
      </c>
      <c r="AQ21" s="72">
        <v>108.61</v>
      </c>
      <c r="AR21" s="77">
        <v>108.93</v>
      </c>
      <c r="AS21" s="76">
        <v>314.48</v>
      </c>
      <c r="AT21" s="72">
        <v>314.26</v>
      </c>
      <c r="AU21" s="72">
        <v>347.95</v>
      </c>
      <c r="AV21" s="72">
        <v>394.38</v>
      </c>
      <c r="AW21" s="72">
        <v>475.5</v>
      </c>
      <c r="AX21" s="72">
        <v>517.84</v>
      </c>
      <c r="AY21" s="77">
        <v>544.09</v>
      </c>
      <c r="AZ21" s="72">
        <v>10.53</v>
      </c>
      <c r="BA21" s="72">
        <v>21.7</v>
      </c>
      <c r="BB21" s="72">
        <v>22.13</v>
      </c>
      <c r="BC21" s="72">
        <v>18.61</v>
      </c>
      <c r="BD21" s="72">
        <v>24.81</v>
      </c>
      <c r="BE21" s="72">
        <v>21.77</v>
      </c>
      <c r="BF21" s="72">
        <v>21.37</v>
      </c>
      <c r="BG21" s="76">
        <v>2.5</v>
      </c>
      <c r="BH21" s="72">
        <v>2.13</v>
      </c>
      <c r="BI21" s="72">
        <v>2.2799999999999998</v>
      </c>
      <c r="BJ21" s="72">
        <v>2.21</v>
      </c>
      <c r="BK21" s="72">
        <v>2.29</v>
      </c>
      <c r="BL21" s="72">
        <v>2.86</v>
      </c>
      <c r="BM21" s="77">
        <v>2.87</v>
      </c>
      <c r="BN21" s="76">
        <v>0.5</v>
      </c>
      <c r="BO21" s="72">
        <v>0.46</v>
      </c>
      <c r="BP21" s="72">
        <v>0.7</v>
      </c>
      <c r="BQ21" s="72">
        <v>0.46</v>
      </c>
      <c r="BR21" s="72">
        <v>0.5</v>
      </c>
      <c r="BS21" s="72">
        <v>0.55000000000000004</v>
      </c>
      <c r="BT21" s="77">
        <v>0.55000000000000004</v>
      </c>
      <c r="BU21" s="76">
        <v>2.79</v>
      </c>
      <c r="BV21" s="72">
        <v>2.46</v>
      </c>
      <c r="BW21" s="72">
        <v>3.71</v>
      </c>
      <c r="BX21" s="72">
        <v>3.45</v>
      </c>
      <c r="BY21" s="72">
        <v>3.39</v>
      </c>
      <c r="BZ21" s="72">
        <v>4.1500000000000004</v>
      </c>
      <c r="CA21" s="108">
        <v>4.16</v>
      </c>
    </row>
    <row r="22" spans="1:79" ht="18" customHeight="1">
      <c r="A22" s="59">
        <v>14</v>
      </c>
      <c r="B22" s="49" t="s">
        <v>119</v>
      </c>
      <c r="C22" s="78">
        <v>5041.8500000000004</v>
      </c>
      <c r="D22" s="73">
        <v>3879.93</v>
      </c>
      <c r="E22" s="73">
        <v>3932.71</v>
      </c>
      <c r="F22" s="73">
        <v>3888.76</v>
      </c>
      <c r="G22" s="73">
        <v>4762.1499999999996</v>
      </c>
      <c r="H22" s="73">
        <v>5069.38</v>
      </c>
      <c r="I22" s="79">
        <v>4644.1000000000004</v>
      </c>
      <c r="J22" s="78">
        <v>962.99</v>
      </c>
      <c r="K22" s="73">
        <v>1436.44</v>
      </c>
      <c r="L22" s="73">
        <v>2045.41</v>
      </c>
      <c r="M22" s="73">
        <v>2663.07</v>
      </c>
      <c r="N22" s="73">
        <v>4296.53</v>
      </c>
      <c r="O22" s="73">
        <v>5069.3900000000003</v>
      </c>
      <c r="P22" s="79">
        <v>5526.41</v>
      </c>
      <c r="Q22" s="78">
        <v>496.25</v>
      </c>
      <c r="R22" s="73">
        <v>571.69000000000005</v>
      </c>
      <c r="S22" s="73">
        <v>572.91999999999996</v>
      </c>
      <c r="T22" s="73">
        <v>554.28</v>
      </c>
      <c r="U22" s="73">
        <v>516.22</v>
      </c>
      <c r="V22" s="73">
        <v>531.4</v>
      </c>
      <c r="W22" s="79">
        <v>543.5</v>
      </c>
      <c r="X22" s="78">
        <v>36.549999999999997</v>
      </c>
      <c r="Y22" s="73">
        <v>25.83</v>
      </c>
      <c r="Z22" s="73">
        <v>21.72</v>
      </c>
      <c r="AA22" s="73">
        <v>18.38</v>
      </c>
      <c r="AB22" s="73">
        <v>18.3</v>
      </c>
      <c r="AC22" s="73">
        <v>15.79</v>
      </c>
      <c r="AD22" s="79">
        <v>16.03</v>
      </c>
      <c r="AE22" s="78">
        <v>265.22000000000003</v>
      </c>
      <c r="AF22" s="73">
        <v>349.57</v>
      </c>
      <c r="AG22" s="73">
        <v>392.45</v>
      </c>
      <c r="AH22" s="73">
        <v>393.69</v>
      </c>
      <c r="AI22" s="73">
        <v>369.35</v>
      </c>
      <c r="AJ22" s="73">
        <v>472.39</v>
      </c>
      <c r="AK22" s="79">
        <v>505.66</v>
      </c>
      <c r="AL22" s="78">
        <v>241.63</v>
      </c>
      <c r="AM22" s="73">
        <v>554.35</v>
      </c>
      <c r="AN22" s="73">
        <v>378.7</v>
      </c>
      <c r="AO22" s="73">
        <v>625.25</v>
      </c>
      <c r="AP22" s="73">
        <v>314.33999999999997</v>
      </c>
      <c r="AQ22" s="73">
        <v>404.81</v>
      </c>
      <c r="AR22" s="79">
        <v>383.49</v>
      </c>
      <c r="AS22" s="78">
        <v>7044.49</v>
      </c>
      <c r="AT22" s="73">
        <v>6817.81</v>
      </c>
      <c r="AU22" s="73">
        <v>7343.91</v>
      </c>
      <c r="AV22" s="73">
        <v>8143.43</v>
      </c>
      <c r="AW22" s="73">
        <v>10276.89</v>
      </c>
      <c r="AX22" s="73">
        <v>11563.16</v>
      </c>
      <c r="AY22" s="79">
        <v>11619.14</v>
      </c>
      <c r="AZ22" s="73">
        <v>45.76</v>
      </c>
      <c r="BA22" s="73">
        <v>58.49</v>
      </c>
      <c r="BB22" s="73">
        <v>61</v>
      </c>
      <c r="BC22" s="73">
        <v>60.43</v>
      </c>
      <c r="BD22" s="73">
        <v>68.72</v>
      </c>
      <c r="BE22" s="73">
        <v>71.569999999999993</v>
      </c>
      <c r="BF22" s="73">
        <v>81.5</v>
      </c>
      <c r="BG22" s="78">
        <v>217.12</v>
      </c>
      <c r="BH22" s="73">
        <v>174.04</v>
      </c>
      <c r="BI22" s="73">
        <v>175.72</v>
      </c>
      <c r="BJ22" s="73">
        <v>342.77</v>
      </c>
      <c r="BK22" s="73">
        <v>245.31</v>
      </c>
      <c r="BL22" s="73">
        <v>228.54</v>
      </c>
      <c r="BM22" s="79">
        <v>200.73</v>
      </c>
      <c r="BN22" s="78">
        <v>7.79</v>
      </c>
      <c r="BO22" s="73">
        <v>8.5</v>
      </c>
      <c r="BP22" s="73">
        <v>9.84</v>
      </c>
      <c r="BQ22" s="73">
        <v>6.4</v>
      </c>
      <c r="BR22" s="73">
        <v>5.23</v>
      </c>
      <c r="BS22" s="73">
        <v>9.8699999999999992</v>
      </c>
      <c r="BT22" s="79">
        <v>5.82</v>
      </c>
      <c r="BU22" s="78">
        <v>164.17</v>
      </c>
      <c r="BV22" s="73">
        <v>179.64</v>
      </c>
      <c r="BW22" s="73">
        <v>179.56</v>
      </c>
      <c r="BX22" s="73">
        <v>210.47</v>
      </c>
      <c r="BY22" s="73">
        <v>221.88</v>
      </c>
      <c r="BZ22" s="73">
        <v>308.72000000000003</v>
      </c>
      <c r="CA22" s="109">
        <v>287.64</v>
      </c>
    </row>
    <row r="23" spans="1:79" ht="18" customHeight="1">
      <c r="A23" s="59">
        <v>15</v>
      </c>
      <c r="B23" s="49" t="s">
        <v>92</v>
      </c>
      <c r="C23" s="76">
        <v>23956.21</v>
      </c>
      <c r="D23" s="72">
        <v>19095.27</v>
      </c>
      <c r="E23" s="72">
        <v>18503.61</v>
      </c>
      <c r="F23" s="72">
        <v>18566.77</v>
      </c>
      <c r="G23" s="72">
        <v>19884.66</v>
      </c>
      <c r="H23" s="72">
        <v>19783.849999999999</v>
      </c>
      <c r="I23" s="77">
        <v>19824</v>
      </c>
      <c r="J23" s="76">
        <v>4660.7299999999996</v>
      </c>
      <c r="K23" s="72">
        <v>7829.07</v>
      </c>
      <c r="L23" s="72">
        <v>9969.56</v>
      </c>
      <c r="M23" s="72">
        <v>12147.21</v>
      </c>
      <c r="N23" s="72">
        <v>17539.57</v>
      </c>
      <c r="O23" s="72">
        <v>20773.03</v>
      </c>
      <c r="P23" s="77">
        <v>22995.33</v>
      </c>
      <c r="Q23" s="76">
        <v>2024.94</v>
      </c>
      <c r="R23" s="72">
        <v>2196.06</v>
      </c>
      <c r="S23" s="72">
        <v>2096.92</v>
      </c>
      <c r="T23" s="72">
        <v>2001.18</v>
      </c>
      <c r="U23" s="72">
        <v>2179.73</v>
      </c>
      <c r="V23" s="72">
        <v>2276.3000000000002</v>
      </c>
      <c r="W23" s="77">
        <v>2280.87</v>
      </c>
      <c r="X23" s="76">
        <v>406.1</v>
      </c>
      <c r="Y23" s="72">
        <v>633.49</v>
      </c>
      <c r="Z23" s="72">
        <v>641.19000000000005</v>
      </c>
      <c r="AA23" s="72">
        <v>791.65</v>
      </c>
      <c r="AB23" s="72">
        <v>987.45</v>
      </c>
      <c r="AC23" s="72">
        <v>876.8</v>
      </c>
      <c r="AD23" s="77">
        <v>878.56</v>
      </c>
      <c r="AE23" s="76">
        <v>1314.84</v>
      </c>
      <c r="AF23" s="72">
        <v>1701</v>
      </c>
      <c r="AG23" s="72">
        <v>1752.03</v>
      </c>
      <c r="AH23" s="72">
        <v>2088.13</v>
      </c>
      <c r="AI23" s="72">
        <v>2171.7199999999998</v>
      </c>
      <c r="AJ23" s="72">
        <v>2496.4699999999998</v>
      </c>
      <c r="AK23" s="77">
        <v>2501.48</v>
      </c>
      <c r="AL23" s="76">
        <v>2250.36</v>
      </c>
      <c r="AM23" s="72">
        <v>2125.52</v>
      </c>
      <c r="AN23" s="72">
        <v>2133.77</v>
      </c>
      <c r="AO23" s="72">
        <v>2965.86</v>
      </c>
      <c r="AP23" s="72">
        <v>3745.63</v>
      </c>
      <c r="AQ23" s="72">
        <v>3989.41</v>
      </c>
      <c r="AR23" s="77">
        <v>3997.42</v>
      </c>
      <c r="AS23" s="76">
        <v>34613.18</v>
      </c>
      <c r="AT23" s="72">
        <v>33580.410000000003</v>
      </c>
      <c r="AU23" s="72">
        <v>35097.08</v>
      </c>
      <c r="AV23" s="72">
        <v>38560.800000000003</v>
      </c>
      <c r="AW23" s="72">
        <v>46508.76</v>
      </c>
      <c r="AX23" s="72">
        <v>50195.86</v>
      </c>
      <c r="AY23" s="77">
        <v>52477.23</v>
      </c>
      <c r="AZ23" s="72">
        <v>1022.7</v>
      </c>
      <c r="BA23" s="72">
        <v>1050.01</v>
      </c>
      <c r="BB23" s="72">
        <v>1250.29</v>
      </c>
      <c r="BC23" s="72">
        <v>1272</v>
      </c>
      <c r="BD23" s="72">
        <v>1244</v>
      </c>
      <c r="BE23" s="72">
        <v>1327.29</v>
      </c>
      <c r="BF23" s="72">
        <v>1393.65</v>
      </c>
      <c r="BG23" s="76">
        <v>1048.24</v>
      </c>
      <c r="BH23" s="72">
        <v>972.85</v>
      </c>
      <c r="BI23" s="72">
        <v>972.85</v>
      </c>
      <c r="BJ23" s="72">
        <v>1007.42</v>
      </c>
      <c r="BK23" s="72">
        <v>1445.46</v>
      </c>
      <c r="BL23" s="72">
        <v>1245.46</v>
      </c>
      <c r="BM23" s="77">
        <v>1247.96</v>
      </c>
      <c r="BN23" s="76">
        <v>24.3</v>
      </c>
      <c r="BO23" s="72">
        <v>36.46</v>
      </c>
      <c r="BP23" s="72">
        <v>26.17</v>
      </c>
      <c r="BQ23" s="72">
        <v>14.14</v>
      </c>
      <c r="BR23" s="72">
        <v>12.14</v>
      </c>
      <c r="BS23" s="72">
        <v>15.22</v>
      </c>
      <c r="BT23" s="77">
        <v>15.25</v>
      </c>
      <c r="BU23" s="76">
        <v>593.85</v>
      </c>
      <c r="BV23" s="72">
        <v>527.16</v>
      </c>
      <c r="BW23" s="72">
        <v>527.16</v>
      </c>
      <c r="BX23" s="72">
        <v>891.21</v>
      </c>
      <c r="BY23" s="72">
        <v>1123.6400000000001</v>
      </c>
      <c r="BZ23" s="72">
        <v>2240.71</v>
      </c>
      <c r="CA23" s="108">
        <v>2245.21</v>
      </c>
    </row>
    <row r="24" spans="1:79" ht="18" customHeight="1">
      <c r="A24" s="59">
        <v>16</v>
      </c>
      <c r="B24" s="49" t="s">
        <v>120</v>
      </c>
      <c r="C24" s="78">
        <v>211.51</v>
      </c>
      <c r="D24" s="73">
        <v>145.99</v>
      </c>
      <c r="E24" s="73">
        <v>147.56</v>
      </c>
      <c r="F24" s="73">
        <v>139.72</v>
      </c>
      <c r="G24" s="73">
        <v>120.76</v>
      </c>
      <c r="H24" s="73">
        <v>121.43</v>
      </c>
      <c r="I24" s="79">
        <v>122.02</v>
      </c>
      <c r="J24" s="78">
        <v>40.69</v>
      </c>
      <c r="K24" s="73">
        <v>58.21</v>
      </c>
      <c r="L24" s="73">
        <v>80.92</v>
      </c>
      <c r="M24" s="73">
        <v>94.87</v>
      </c>
      <c r="N24" s="73">
        <v>108.34</v>
      </c>
      <c r="O24" s="73">
        <v>134.16</v>
      </c>
      <c r="P24" s="79">
        <v>141.54</v>
      </c>
      <c r="Q24" s="78">
        <v>22.3</v>
      </c>
      <c r="R24" s="73">
        <v>21.67</v>
      </c>
      <c r="S24" s="73">
        <v>22.24</v>
      </c>
      <c r="T24" s="73">
        <v>24.43</v>
      </c>
      <c r="U24" s="73">
        <v>36.32</v>
      </c>
      <c r="V24" s="73">
        <v>21.26</v>
      </c>
      <c r="W24" s="79">
        <v>21.36</v>
      </c>
      <c r="X24" s="78">
        <v>0.17</v>
      </c>
      <c r="Y24" s="73">
        <v>0.17</v>
      </c>
      <c r="Z24" s="73">
        <v>0.17</v>
      </c>
      <c r="AA24" s="73">
        <v>0.17</v>
      </c>
      <c r="AB24" s="73">
        <v>0.06</v>
      </c>
      <c r="AC24" s="73">
        <v>0.12</v>
      </c>
      <c r="AD24" s="79">
        <v>0.12</v>
      </c>
      <c r="AE24" s="78">
        <v>12.02</v>
      </c>
      <c r="AF24" s="73">
        <v>13.85</v>
      </c>
      <c r="AG24" s="73">
        <v>15.49</v>
      </c>
      <c r="AH24" s="73">
        <v>17.77</v>
      </c>
      <c r="AI24" s="73">
        <v>15.65</v>
      </c>
      <c r="AJ24" s="73">
        <v>19.559999999999999</v>
      </c>
      <c r="AK24" s="79">
        <v>19.649999999999999</v>
      </c>
      <c r="AL24" s="78">
        <v>13.77</v>
      </c>
      <c r="AM24" s="73">
        <v>16.170000000000002</v>
      </c>
      <c r="AN24" s="73">
        <v>16.34</v>
      </c>
      <c r="AO24" s="73">
        <v>20.81</v>
      </c>
      <c r="AP24" s="73">
        <v>17.29</v>
      </c>
      <c r="AQ24" s="73">
        <v>19.45</v>
      </c>
      <c r="AR24" s="79">
        <v>21.14</v>
      </c>
      <c r="AS24" s="78">
        <v>300.45999999999998</v>
      </c>
      <c r="AT24" s="73">
        <v>256.06</v>
      </c>
      <c r="AU24" s="73">
        <v>282.72000000000003</v>
      </c>
      <c r="AV24" s="73">
        <v>297.77</v>
      </c>
      <c r="AW24" s="73">
        <v>298.42</v>
      </c>
      <c r="AX24" s="73">
        <v>315.98</v>
      </c>
      <c r="AY24" s="79">
        <v>325.83</v>
      </c>
      <c r="AZ24" s="73">
        <v>13.58</v>
      </c>
      <c r="BA24" s="73">
        <v>7.3</v>
      </c>
      <c r="BB24" s="73">
        <v>14.01</v>
      </c>
      <c r="BC24" s="73">
        <v>14.99</v>
      </c>
      <c r="BD24" s="73">
        <v>13.83</v>
      </c>
      <c r="BE24" s="73">
        <v>8.6199999999999992</v>
      </c>
      <c r="BF24" s="73">
        <v>8.8800000000000008</v>
      </c>
      <c r="BG24" s="78">
        <v>2.62</v>
      </c>
      <c r="BH24" s="73">
        <v>2.0099999999999998</v>
      </c>
      <c r="BI24" s="73">
        <v>2.48</v>
      </c>
      <c r="BJ24" s="73">
        <v>2.48</v>
      </c>
      <c r="BK24" s="73">
        <v>0.2</v>
      </c>
      <c r="BL24" s="73">
        <v>2.2999999999999998</v>
      </c>
      <c r="BM24" s="79">
        <v>2.31</v>
      </c>
      <c r="BN24" s="78">
        <v>0.5</v>
      </c>
      <c r="BO24" s="73">
        <v>0.32</v>
      </c>
      <c r="BP24" s="73">
        <v>0.6</v>
      </c>
      <c r="BQ24" s="73">
        <v>0.6</v>
      </c>
      <c r="BR24" s="73">
        <v>7.0000000000000007E-2</v>
      </c>
      <c r="BS24" s="73">
        <v>0.63</v>
      </c>
      <c r="BT24" s="79">
        <v>0.63</v>
      </c>
      <c r="BU24" s="78">
        <v>1.96</v>
      </c>
      <c r="BV24" s="73">
        <v>0.8</v>
      </c>
      <c r="BW24" s="73">
        <v>0.76</v>
      </c>
      <c r="BX24" s="73">
        <v>0.76</v>
      </c>
      <c r="BY24" s="73">
        <v>9.33</v>
      </c>
      <c r="BZ24" s="73">
        <v>10.64</v>
      </c>
      <c r="CA24" s="109">
        <v>10.64</v>
      </c>
    </row>
    <row r="25" spans="1:79" ht="18" customHeight="1">
      <c r="A25" s="59">
        <v>17</v>
      </c>
      <c r="B25" s="49" t="s">
        <v>93</v>
      </c>
      <c r="C25" s="76">
        <v>634.41999999999996</v>
      </c>
      <c r="D25" s="72">
        <v>479.07</v>
      </c>
      <c r="E25" s="72">
        <v>520</v>
      </c>
      <c r="F25" s="72">
        <v>457.13</v>
      </c>
      <c r="G25" s="72">
        <v>475.72</v>
      </c>
      <c r="H25" s="72">
        <v>502.56</v>
      </c>
      <c r="I25" s="77">
        <v>498.12</v>
      </c>
      <c r="J25" s="76">
        <v>150.51</v>
      </c>
      <c r="K25" s="72">
        <v>189.94</v>
      </c>
      <c r="L25" s="72">
        <v>291.2</v>
      </c>
      <c r="M25" s="72">
        <v>321.14</v>
      </c>
      <c r="N25" s="72">
        <v>418.63</v>
      </c>
      <c r="O25" s="72">
        <v>544.03</v>
      </c>
      <c r="P25" s="77">
        <v>578.28</v>
      </c>
      <c r="Q25" s="76">
        <v>66.31</v>
      </c>
      <c r="R25" s="72">
        <v>71.599999999999994</v>
      </c>
      <c r="S25" s="72">
        <v>71.56</v>
      </c>
      <c r="T25" s="72">
        <v>73.67</v>
      </c>
      <c r="U25" s="72">
        <v>77.900000000000006</v>
      </c>
      <c r="V25" s="72">
        <v>97.85</v>
      </c>
      <c r="W25" s="77">
        <v>83.16</v>
      </c>
      <c r="X25" s="76">
        <v>1.07</v>
      </c>
      <c r="Y25" s="72">
        <v>0.89</v>
      </c>
      <c r="Z25" s="72">
        <v>0.89</v>
      </c>
      <c r="AA25" s="72">
        <v>0.99</v>
      </c>
      <c r="AB25" s="72">
        <v>0.91</v>
      </c>
      <c r="AC25" s="72">
        <v>0.74</v>
      </c>
      <c r="AD25" s="77">
        <v>0.85</v>
      </c>
      <c r="AE25" s="76">
        <v>25.86</v>
      </c>
      <c r="AF25" s="72">
        <v>29.52</v>
      </c>
      <c r="AG25" s="72">
        <v>36.49</v>
      </c>
      <c r="AH25" s="72">
        <v>41.94</v>
      </c>
      <c r="AI25" s="72">
        <v>47.19</v>
      </c>
      <c r="AJ25" s="72">
        <v>50.91</v>
      </c>
      <c r="AK25" s="77">
        <v>51.91</v>
      </c>
      <c r="AL25" s="76">
        <v>159.96</v>
      </c>
      <c r="AM25" s="72">
        <v>162.44999999999999</v>
      </c>
      <c r="AN25" s="72">
        <v>173.68</v>
      </c>
      <c r="AO25" s="72">
        <v>200.71</v>
      </c>
      <c r="AP25" s="72">
        <v>241.15</v>
      </c>
      <c r="AQ25" s="72">
        <v>365.3</v>
      </c>
      <c r="AR25" s="77">
        <v>350.48</v>
      </c>
      <c r="AS25" s="76">
        <v>1038.1300000000001</v>
      </c>
      <c r="AT25" s="72">
        <v>933.47</v>
      </c>
      <c r="AU25" s="72">
        <v>1093.82</v>
      </c>
      <c r="AV25" s="72">
        <v>1095.58</v>
      </c>
      <c r="AW25" s="72">
        <v>1261.5</v>
      </c>
      <c r="AX25" s="72">
        <v>1561.39</v>
      </c>
      <c r="AY25" s="77">
        <v>1562.8</v>
      </c>
      <c r="AZ25" s="72">
        <v>31.65</v>
      </c>
      <c r="BA25" s="72">
        <v>35.92</v>
      </c>
      <c r="BB25" s="72">
        <v>60.92</v>
      </c>
      <c r="BC25" s="72">
        <v>38.520000000000003</v>
      </c>
      <c r="BD25" s="72">
        <v>39.74</v>
      </c>
      <c r="BE25" s="72">
        <v>58.64</v>
      </c>
      <c r="BF25" s="72">
        <v>60.88</v>
      </c>
      <c r="BG25" s="76">
        <v>1.38</v>
      </c>
      <c r="BH25" s="72">
        <v>1.38</v>
      </c>
      <c r="BI25" s="72">
        <v>0</v>
      </c>
      <c r="BJ25" s="72">
        <v>0</v>
      </c>
      <c r="BK25" s="72">
        <v>0</v>
      </c>
      <c r="BL25" s="72">
        <v>0</v>
      </c>
      <c r="BM25" s="77">
        <v>0</v>
      </c>
      <c r="BN25" s="76">
        <v>0.1</v>
      </c>
      <c r="BO25" s="72">
        <v>0.33</v>
      </c>
      <c r="BP25" s="72">
        <v>0.87</v>
      </c>
      <c r="BQ25" s="72">
        <v>0.56000000000000005</v>
      </c>
      <c r="BR25" s="72">
        <v>0.51</v>
      </c>
      <c r="BS25" s="72">
        <v>0.7</v>
      </c>
      <c r="BT25" s="77">
        <v>0.63</v>
      </c>
      <c r="BU25" s="76">
        <v>21.08</v>
      </c>
      <c r="BV25" s="72">
        <v>28.54</v>
      </c>
      <c r="BW25" s="72">
        <v>27.31</v>
      </c>
      <c r="BX25" s="72">
        <v>31.73</v>
      </c>
      <c r="BY25" s="72">
        <v>29.88</v>
      </c>
      <c r="BZ25" s="72">
        <v>36.33</v>
      </c>
      <c r="CA25" s="108">
        <v>39.1</v>
      </c>
    </row>
    <row r="26" spans="1:79" ht="18" customHeight="1">
      <c r="A26" s="59">
        <v>18</v>
      </c>
      <c r="B26" s="49" t="s">
        <v>122</v>
      </c>
      <c r="C26" s="78">
        <v>151</v>
      </c>
      <c r="D26" s="73">
        <v>115.65</v>
      </c>
      <c r="E26" s="73">
        <v>110.3</v>
      </c>
      <c r="F26" s="73">
        <v>114.45</v>
      </c>
      <c r="G26" s="73">
        <v>102.91</v>
      </c>
      <c r="H26" s="73">
        <v>102.59</v>
      </c>
      <c r="I26" s="79">
        <v>105.6</v>
      </c>
      <c r="J26" s="78">
        <v>27.47</v>
      </c>
      <c r="K26" s="73">
        <v>46</v>
      </c>
      <c r="L26" s="73">
        <v>62.44</v>
      </c>
      <c r="M26" s="73">
        <v>71.98</v>
      </c>
      <c r="N26" s="73">
        <v>90.11</v>
      </c>
      <c r="O26" s="73">
        <v>105.88</v>
      </c>
      <c r="P26" s="79">
        <v>130.22</v>
      </c>
      <c r="Q26" s="78">
        <v>24.21</v>
      </c>
      <c r="R26" s="73">
        <v>21.85</v>
      </c>
      <c r="S26" s="73">
        <v>22.9</v>
      </c>
      <c r="T26" s="73">
        <v>26.51</v>
      </c>
      <c r="U26" s="73">
        <v>26.21</v>
      </c>
      <c r="V26" s="73">
        <v>18.329999999999998</v>
      </c>
      <c r="W26" s="79">
        <v>19.399999999999999</v>
      </c>
      <c r="X26" s="78">
        <v>0.15</v>
      </c>
      <c r="Y26" s="73">
        <v>0.16</v>
      </c>
      <c r="Z26" s="73">
        <v>0.13</v>
      </c>
      <c r="AA26" s="73">
        <v>0.1</v>
      </c>
      <c r="AB26" s="73">
        <v>0.05</v>
      </c>
      <c r="AC26" s="73">
        <v>0.04</v>
      </c>
      <c r="AD26" s="79">
        <v>0.01</v>
      </c>
      <c r="AE26" s="78">
        <v>10.050000000000001</v>
      </c>
      <c r="AF26" s="73">
        <v>11.89</v>
      </c>
      <c r="AG26" s="73">
        <v>11.49</v>
      </c>
      <c r="AH26" s="73">
        <v>12.83</v>
      </c>
      <c r="AI26" s="73">
        <v>14.45</v>
      </c>
      <c r="AJ26" s="73">
        <v>14.46</v>
      </c>
      <c r="AK26" s="79">
        <v>13.23</v>
      </c>
      <c r="AL26" s="78">
        <v>6.65</v>
      </c>
      <c r="AM26" s="73">
        <v>10.65</v>
      </c>
      <c r="AN26" s="73">
        <v>7.58</v>
      </c>
      <c r="AO26" s="73">
        <v>10.01</v>
      </c>
      <c r="AP26" s="73">
        <v>13.24</v>
      </c>
      <c r="AQ26" s="73">
        <v>13.52</v>
      </c>
      <c r="AR26" s="79">
        <v>8.2899999999999991</v>
      </c>
      <c r="AS26" s="78">
        <v>219.53</v>
      </c>
      <c r="AT26" s="73">
        <v>206.2</v>
      </c>
      <c r="AU26" s="73">
        <v>214.84</v>
      </c>
      <c r="AV26" s="73">
        <v>235.88</v>
      </c>
      <c r="AW26" s="73">
        <v>246.97</v>
      </c>
      <c r="AX26" s="73">
        <v>254.82</v>
      </c>
      <c r="AY26" s="79">
        <v>276.75</v>
      </c>
      <c r="AZ26" s="73">
        <v>10.6</v>
      </c>
      <c r="BA26" s="73">
        <v>13.29</v>
      </c>
      <c r="BB26" s="73">
        <v>16.09</v>
      </c>
      <c r="BC26" s="73">
        <v>15.66</v>
      </c>
      <c r="BD26" s="73">
        <v>16.95</v>
      </c>
      <c r="BE26" s="73">
        <v>14.79</v>
      </c>
      <c r="BF26" s="73">
        <v>5.65</v>
      </c>
      <c r="BG26" s="78">
        <v>1.05</v>
      </c>
      <c r="BH26" s="73">
        <v>1.36</v>
      </c>
      <c r="BI26" s="73">
        <v>0.7</v>
      </c>
      <c r="BJ26" s="73">
        <v>0.72</v>
      </c>
      <c r="BK26" s="73">
        <v>1.37</v>
      </c>
      <c r="BL26" s="73">
        <v>0.68</v>
      </c>
      <c r="BM26" s="79">
        <v>0.71</v>
      </c>
      <c r="BN26" s="78">
        <v>0.96</v>
      </c>
      <c r="BO26" s="73">
        <v>0.08</v>
      </c>
      <c r="BP26" s="73">
        <v>0</v>
      </c>
      <c r="BQ26" s="73">
        <v>0.49</v>
      </c>
      <c r="BR26" s="73">
        <v>0.1</v>
      </c>
      <c r="BS26" s="73">
        <v>0.05</v>
      </c>
      <c r="BT26" s="79">
        <v>0.05</v>
      </c>
      <c r="BU26" s="78">
        <v>3.54</v>
      </c>
      <c r="BV26" s="73">
        <v>5.81</v>
      </c>
      <c r="BW26" s="73">
        <v>3.74</v>
      </c>
      <c r="BX26" s="73">
        <v>7.85</v>
      </c>
      <c r="BY26" s="73">
        <v>16.3</v>
      </c>
      <c r="BZ26" s="73">
        <v>4.5199999999999996</v>
      </c>
      <c r="CA26" s="109">
        <v>3.94</v>
      </c>
    </row>
    <row r="27" spans="1:79" ht="18" customHeight="1">
      <c r="A27" s="59">
        <v>19</v>
      </c>
      <c r="B27" s="60" t="s">
        <v>121</v>
      </c>
      <c r="C27" s="80">
        <v>592.52</v>
      </c>
      <c r="D27" s="74">
        <v>434.63</v>
      </c>
      <c r="E27" s="74">
        <v>362.8</v>
      </c>
      <c r="F27" s="74">
        <v>362.51</v>
      </c>
      <c r="G27" s="74">
        <v>474.13</v>
      </c>
      <c r="H27" s="74">
        <v>440.91</v>
      </c>
      <c r="I27" s="81">
        <v>449.73</v>
      </c>
      <c r="J27" s="80">
        <v>112.58</v>
      </c>
      <c r="K27" s="74">
        <v>179.01</v>
      </c>
      <c r="L27" s="74">
        <v>203.35</v>
      </c>
      <c r="M27" s="74">
        <v>246.71</v>
      </c>
      <c r="N27" s="74">
        <v>415.73</v>
      </c>
      <c r="O27" s="74">
        <v>464.31</v>
      </c>
      <c r="P27" s="81">
        <v>517.19000000000005</v>
      </c>
      <c r="Q27" s="80">
        <v>43.66</v>
      </c>
      <c r="R27" s="74">
        <v>56.57</v>
      </c>
      <c r="S27" s="74">
        <v>49.89</v>
      </c>
      <c r="T27" s="74">
        <v>70.760000000000005</v>
      </c>
      <c r="U27" s="74">
        <v>80.34</v>
      </c>
      <c r="V27" s="74">
        <v>58.62</v>
      </c>
      <c r="W27" s="81">
        <v>59.79</v>
      </c>
      <c r="X27" s="80">
        <v>0.4</v>
      </c>
      <c r="Y27" s="74">
        <v>1.39</v>
      </c>
      <c r="Z27" s="74">
        <v>2.14</v>
      </c>
      <c r="AA27" s="74">
        <v>1.48</v>
      </c>
      <c r="AB27" s="74">
        <v>2.1800000000000002</v>
      </c>
      <c r="AC27" s="74">
        <v>2.65</v>
      </c>
      <c r="AD27" s="81">
        <v>2.7</v>
      </c>
      <c r="AE27" s="80">
        <v>23.51</v>
      </c>
      <c r="AF27" s="74">
        <v>45.5</v>
      </c>
      <c r="AG27" s="74">
        <v>42.28</v>
      </c>
      <c r="AH27" s="74">
        <v>54.49</v>
      </c>
      <c r="AI27" s="74">
        <v>62.58</v>
      </c>
      <c r="AJ27" s="74">
        <v>59.65</v>
      </c>
      <c r="AK27" s="81">
        <v>60.84</v>
      </c>
      <c r="AL27" s="80">
        <v>29.62</v>
      </c>
      <c r="AM27" s="74">
        <v>77.510000000000005</v>
      </c>
      <c r="AN27" s="74">
        <v>33.51</v>
      </c>
      <c r="AO27" s="74">
        <v>44.3</v>
      </c>
      <c r="AP27" s="74">
        <v>13.67</v>
      </c>
      <c r="AQ27" s="74">
        <v>13.56</v>
      </c>
      <c r="AR27" s="81">
        <v>13.84</v>
      </c>
      <c r="AS27" s="80">
        <v>802.29</v>
      </c>
      <c r="AT27" s="74">
        <v>794.61</v>
      </c>
      <c r="AU27" s="74">
        <v>693.97</v>
      </c>
      <c r="AV27" s="74">
        <v>780.25</v>
      </c>
      <c r="AW27" s="74">
        <v>1048.6300000000001</v>
      </c>
      <c r="AX27" s="74">
        <v>1039.7</v>
      </c>
      <c r="AY27" s="81">
        <v>1104.0899999999999</v>
      </c>
      <c r="AZ27" s="74">
        <v>9.5</v>
      </c>
      <c r="BA27" s="74">
        <v>8.48</v>
      </c>
      <c r="BB27" s="74">
        <v>10.97</v>
      </c>
      <c r="BC27" s="74">
        <v>12.54</v>
      </c>
      <c r="BD27" s="74">
        <v>12.8</v>
      </c>
      <c r="BE27" s="74">
        <v>10.07</v>
      </c>
      <c r="BF27" s="74">
        <v>12.2</v>
      </c>
      <c r="BG27" s="80">
        <v>2.76</v>
      </c>
      <c r="BH27" s="74">
        <v>3.31</v>
      </c>
      <c r="BI27" s="74">
        <v>3.37</v>
      </c>
      <c r="BJ27" s="74">
        <v>4.5199999999999996</v>
      </c>
      <c r="BK27" s="74">
        <v>1.8</v>
      </c>
      <c r="BL27" s="74">
        <v>1.8</v>
      </c>
      <c r="BM27" s="81">
        <v>1.84</v>
      </c>
      <c r="BN27" s="80">
        <v>1.28</v>
      </c>
      <c r="BO27" s="74">
        <v>8.16</v>
      </c>
      <c r="BP27" s="74">
        <v>1.58</v>
      </c>
      <c r="BQ27" s="74">
        <v>1.97</v>
      </c>
      <c r="BR27" s="74">
        <v>0.15</v>
      </c>
      <c r="BS27" s="74">
        <v>0.41</v>
      </c>
      <c r="BT27" s="81">
        <v>0.42</v>
      </c>
      <c r="BU27" s="80">
        <v>2.37</v>
      </c>
      <c r="BV27" s="74">
        <v>29.73</v>
      </c>
      <c r="BW27" s="74">
        <v>24.68</v>
      </c>
      <c r="BX27" s="74">
        <v>18.57</v>
      </c>
      <c r="BY27" s="74">
        <v>8.1199999999999992</v>
      </c>
      <c r="BZ27" s="74">
        <v>8.25</v>
      </c>
      <c r="CA27" s="110">
        <v>8.42</v>
      </c>
    </row>
    <row r="28" spans="1:79" ht="18" customHeight="1">
      <c r="A28" s="59">
        <v>20</v>
      </c>
      <c r="B28" s="49" t="s">
        <v>94</v>
      </c>
      <c r="C28" s="78">
        <v>227.41</v>
      </c>
      <c r="D28" s="73">
        <v>179.36</v>
      </c>
      <c r="E28" s="73">
        <v>186.87</v>
      </c>
      <c r="F28" s="73">
        <v>189.17</v>
      </c>
      <c r="G28" s="73">
        <v>176.15</v>
      </c>
      <c r="H28" s="73">
        <v>182.66</v>
      </c>
      <c r="I28" s="79">
        <v>186.32</v>
      </c>
      <c r="J28" s="78">
        <v>46.85</v>
      </c>
      <c r="K28" s="73">
        <v>76.75</v>
      </c>
      <c r="L28" s="73">
        <v>101.76</v>
      </c>
      <c r="M28" s="73">
        <v>126.93</v>
      </c>
      <c r="N28" s="73">
        <v>156.69999999999999</v>
      </c>
      <c r="O28" s="73">
        <v>198.63</v>
      </c>
      <c r="P28" s="79">
        <v>217.98</v>
      </c>
      <c r="Q28" s="78">
        <v>28.44</v>
      </c>
      <c r="R28" s="73">
        <v>29.33</v>
      </c>
      <c r="S28" s="73">
        <v>29.91</v>
      </c>
      <c r="T28" s="73">
        <v>31.03</v>
      </c>
      <c r="U28" s="73">
        <v>29.48</v>
      </c>
      <c r="V28" s="73">
        <v>28.67</v>
      </c>
      <c r="W28" s="79">
        <v>29.24</v>
      </c>
      <c r="X28" s="78">
        <v>0.23</v>
      </c>
      <c r="Y28" s="73">
        <v>0.15</v>
      </c>
      <c r="Z28" s="73">
        <v>0.15</v>
      </c>
      <c r="AA28" s="73">
        <v>0.28999999999999998</v>
      </c>
      <c r="AB28" s="73">
        <v>0.23</v>
      </c>
      <c r="AC28" s="73">
        <v>0.28000000000000003</v>
      </c>
      <c r="AD28" s="79">
        <v>0.28999999999999998</v>
      </c>
      <c r="AE28" s="78">
        <v>14.51</v>
      </c>
      <c r="AF28" s="73">
        <v>16.45</v>
      </c>
      <c r="AG28" s="73">
        <v>18.09</v>
      </c>
      <c r="AH28" s="73">
        <v>19.100000000000001</v>
      </c>
      <c r="AI28" s="73">
        <v>16.690000000000001</v>
      </c>
      <c r="AJ28" s="73">
        <v>19.510000000000002</v>
      </c>
      <c r="AK28" s="79">
        <v>19.899999999999999</v>
      </c>
      <c r="AL28" s="78">
        <v>15.02</v>
      </c>
      <c r="AM28" s="73">
        <v>29.05</v>
      </c>
      <c r="AN28" s="73">
        <v>26.69</v>
      </c>
      <c r="AO28" s="73">
        <v>25.47</v>
      </c>
      <c r="AP28" s="73">
        <v>30.81</v>
      </c>
      <c r="AQ28" s="73">
        <v>30.08</v>
      </c>
      <c r="AR28" s="79">
        <v>30.69</v>
      </c>
      <c r="AS28" s="78">
        <v>332.46</v>
      </c>
      <c r="AT28" s="73">
        <v>331.09</v>
      </c>
      <c r="AU28" s="73">
        <v>363.47</v>
      </c>
      <c r="AV28" s="73">
        <v>391.99</v>
      </c>
      <c r="AW28" s="73">
        <v>410.06</v>
      </c>
      <c r="AX28" s="73">
        <v>459.83</v>
      </c>
      <c r="AY28" s="79">
        <v>484.42</v>
      </c>
      <c r="AZ28" s="73">
        <v>15.52</v>
      </c>
      <c r="BA28" s="73">
        <v>14.97</v>
      </c>
      <c r="BB28" s="73">
        <v>14.85</v>
      </c>
      <c r="BC28" s="73">
        <v>20</v>
      </c>
      <c r="BD28" s="73">
        <v>16.579999999999998</v>
      </c>
      <c r="BE28" s="73">
        <v>19.98</v>
      </c>
      <c r="BF28" s="73">
        <v>20.98</v>
      </c>
      <c r="BG28" s="78">
        <v>2.58</v>
      </c>
      <c r="BH28" s="73">
        <v>2.11</v>
      </c>
      <c r="BI28" s="73">
        <v>2.13</v>
      </c>
      <c r="BJ28" s="73">
        <v>1.56</v>
      </c>
      <c r="BK28" s="73">
        <v>2.0699999999999998</v>
      </c>
      <c r="BL28" s="73">
        <v>2.09</v>
      </c>
      <c r="BM28" s="79">
        <v>2.13</v>
      </c>
      <c r="BN28" s="78">
        <v>0.27</v>
      </c>
      <c r="BO28" s="73">
        <v>0.25</v>
      </c>
      <c r="BP28" s="73">
        <v>0.2</v>
      </c>
      <c r="BQ28" s="73">
        <v>0.18</v>
      </c>
      <c r="BR28" s="73">
        <v>0.23</v>
      </c>
      <c r="BS28" s="73">
        <v>0.61</v>
      </c>
      <c r="BT28" s="79">
        <v>0.62</v>
      </c>
      <c r="BU28" s="78">
        <v>7.87</v>
      </c>
      <c r="BV28" s="73">
        <v>6.08</v>
      </c>
      <c r="BW28" s="73">
        <v>7.66</v>
      </c>
      <c r="BX28" s="73">
        <v>5.6</v>
      </c>
      <c r="BY28" s="73">
        <v>4.5999999999999996</v>
      </c>
      <c r="BZ28" s="73">
        <v>6.48</v>
      </c>
      <c r="CA28" s="109">
        <v>6.61</v>
      </c>
    </row>
    <row r="29" spans="1:79" ht="18" customHeight="1">
      <c r="A29" s="61">
        <v>21</v>
      </c>
      <c r="B29" s="62" t="s">
        <v>4</v>
      </c>
      <c r="C29" s="76">
        <v>1556.3</v>
      </c>
      <c r="D29" s="75">
        <v>1221.4499999999971</v>
      </c>
      <c r="E29" s="72">
        <f>48113.15-46908.4</f>
        <v>1204.75</v>
      </c>
      <c r="F29" s="72">
        <v>1223.7400000000052</v>
      </c>
      <c r="G29" s="72">
        <v>1192.1899999999951</v>
      </c>
      <c r="H29" s="72">
        <v>1157.6699999999983</v>
      </c>
      <c r="I29" s="77">
        <v>1173.6399999999994</v>
      </c>
      <c r="J29" s="76">
        <v>307</v>
      </c>
      <c r="K29" s="75">
        <v>506.54000000000451</v>
      </c>
      <c r="L29" s="72">
        <f>26226.23-25567.84</f>
        <v>658.38999999999942</v>
      </c>
      <c r="M29" s="72">
        <v>844.70000000000437</v>
      </c>
      <c r="N29" s="72">
        <v>1036.6800000000076</v>
      </c>
      <c r="O29" s="72">
        <v>1213.2900000000081</v>
      </c>
      <c r="P29" s="77">
        <v>1373.1499999999942</v>
      </c>
      <c r="Q29" s="76">
        <v>175.87</v>
      </c>
      <c r="R29" s="75">
        <v>191.48000000000047</v>
      </c>
      <c r="S29" s="72">
        <f>5478.47-5337.11</f>
        <v>141.36000000000058</v>
      </c>
      <c r="T29" s="72">
        <v>189.13999999999942</v>
      </c>
      <c r="U29" s="72">
        <v>189.53999999999996</v>
      </c>
      <c r="V29" s="72">
        <v>188.33999999999924</v>
      </c>
      <c r="W29" s="77">
        <v>202.41000000000167</v>
      </c>
      <c r="X29" s="76">
        <v>18.739999999999998</v>
      </c>
      <c r="Y29" s="75">
        <v>10.629999999999654</v>
      </c>
      <c r="Z29" s="72">
        <f>1222.02-1215.91</f>
        <v>6.1099999999999</v>
      </c>
      <c r="AA29" s="72">
        <v>4.6600000000000819</v>
      </c>
      <c r="AB29" s="72">
        <v>5.0199999999999818</v>
      </c>
      <c r="AC29" s="72">
        <v>4.0600000000001728</v>
      </c>
      <c r="AD29" s="77">
        <v>2.8000000000004093</v>
      </c>
      <c r="AE29" s="76">
        <v>108.91</v>
      </c>
      <c r="AF29" s="75">
        <v>124.50000000000045</v>
      </c>
      <c r="AG29" s="72">
        <f>4369.52-4233.77</f>
        <v>135.75</v>
      </c>
      <c r="AH29" s="72">
        <v>148.20999999999913</v>
      </c>
      <c r="AI29" s="72">
        <v>159.10000000000127</v>
      </c>
      <c r="AJ29" s="72">
        <v>179.14000000000033</v>
      </c>
      <c r="AK29" s="77">
        <v>185.16000000000167</v>
      </c>
      <c r="AL29" s="76">
        <v>102.07</v>
      </c>
      <c r="AM29" s="75">
        <v>154.04999999999927</v>
      </c>
      <c r="AN29" s="72">
        <f>6855.49-6719.69</f>
        <v>135.80000000000018</v>
      </c>
      <c r="AO29" s="72">
        <v>162.20000000000255</v>
      </c>
      <c r="AP29" s="72">
        <v>156.23999999999978</v>
      </c>
      <c r="AQ29" s="72">
        <v>178.73000000000138</v>
      </c>
      <c r="AR29" s="77">
        <v>173.59999999999854</v>
      </c>
      <c r="AS29" s="76">
        <v>2274.6999999999998</v>
      </c>
      <c r="AT29" s="75">
        <v>2208.7600000000002</v>
      </c>
      <c r="AU29" s="72">
        <f>92264.88-89930.98</f>
        <v>2333.9000000000087</v>
      </c>
      <c r="AV29" s="72">
        <v>2572.6499999999942</v>
      </c>
      <c r="AW29" s="72">
        <v>2738.769999999975</v>
      </c>
      <c r="AX29" s="72">
        <v>2921.2300000000105</v>
      </c>
      <c r="AY29" s="77">
        <v>3111.1499999999942</v>
      </c>
      <c r="AZ29" s="72">
        <v>165.09</v>
      </c>
      <c r="BA29" s="75">
        <v>189.86999999999989</v>
      </c>
      <c r="BB29" s="72">
        <f>3284.6-3078.79</f>
        <v>205.80999999999995</v>
      </c>
      <c r="BC29" s="72">
        <v>193.47000000000071</v>
      </c>
      <c r="BD29" s="72">
        <v>188.19000000000005</v>
      </c>
      <c r="BE29" s="72">
        <v>202.82000000000062</v>
      </c>
      <c r="BF29" s="72">
        <v>194.52000000000044</v>
      </c>
      <c r="BG29" s="76">
        <v>14.97</v>
      </c>
      <c r="BH29" s="75">
        <v>13.950000000000273</v>
      </c>
      <c r="BI29" s="72">
        <f>1481.47-1467.48</f>
        <v>13.990000000000009</v>
      </c>
      <c r="BJ29" s="72">
        <v>12.389999999999873</v>
      </c>
      <c r="BK29" s="72">
        <v>11.700000000000273</v>
      </c>
      <c r="BL29" s="72">
        <v>11.690000000000282</v>
      </c>
      <c r="BM29" s="77">
        <v>11.160000000000082</v>
      </c>
      <c r="BN29" s="76">
        <v>6.77</v>
      </c>
      <c r="BO29" s="75">
        <v>8.0900000000000034</v>
      </c>
      <c r="BP29" s="72">
        <f>66-58.83</f>
        <v>7.1700000000000017</v>
      </c>
      <c r="BQ29" s="72">
        <v>8.9599999999999937</v>
      </c>
      <c r="BR29" s="72">
        <v>8.7100000000000009</v>
      </c>
      <c r="BS29" s="72">
        <v>9.4500000000000028</v>
      </c>
      <c r="BT29" s="77">
        <v>8.6700000000000017</v>
      </c>
      <c r="BU29" s="76">
        <v>61.76</v>
      </c>
      <c r="BV29" s="75">
        <v>54.900000000000091</v>
      </c>
      <c r="BW29" s="72">
        <f>1358.62-1304.09</f>
        <v>54.529999999999973</v>
      </c>
      <c r="BX29" s="72">
        <v>69.210000000000264</v>
      </c>
      <c r="BY29" s="72">
        <v>74.040000000000191</v>
      </c>
      <c r="BZ29" s="72">
        <v>87.360000000000127</v>
      </c>
      <c r="CA29" s="108">
        <v>98.369999999999891</v>
      </c>
    </row>
    <row r="30" spans="1:79" s="116" customFormat="1" ht="18" customHeight="1">
      <c r="A30" s="114"/>
      <c r="B30" s="115" t="s">
        <v>19</v>
      </c>
      <c r="C30" s="93">
        <v>59623.22</v>
      </c>
      <c r="D30" s="94">
        <v>48575.18</v>
      </c>
      <c r="E30" s="94">
        <f>SUM(E9:E29)</f>
        <v>48113.15</v>
      </c>
      <c r="F30" s="94">
        <v>50392.41</v>
      </c>
      <c r="G30" s="94">
        <v>52747.58</v>
      </c>
      <c r="H30" s="94">
        <v>53784.1</v>
      </c>
      <c r="I30" s="95">
        <v>53560</v>
      </c>
      <c r="J30" s="93">
        <v>11689.3</v>
      </c>
      <c r="K30" s="94">
        <v>19663.52</v>
      </c>
      <c r="L30" s="94">
        <f>SUM(L9:L29)</f>
        <v>26226.229999999992</v>
      </c>
      <c r="M30" s="94">
        <v>32740.07</v>
      </c>
      <c r="N30" s="94">
        <v>46315.42</v>
      </c>
      <c r="O30" s="94">
        <v>55892.33</v>
      </c>
      <c r="P30" s="95">
        <v>62365.279999999999</v>
      </c>
      <c r="Q30" s="93">
        <v>5183.43</v>
      </c>
      <c r="R30" s="94">
        <v>5479.36</v>
      </c>
      <c r="S30" s="94">
        <f>SUM(S9:S29)</f>
        <v>5478.4700000000012</v>
      </c>
      <c r="T30" s="94">
        <v>5560.38</v>
      </c>
      <c r="U30" s="94">
        <v>5755.33</v>
      </c>
      <c r="V30" s="94">
        <v>6007.72</v>
      </c>
      <c r="W30" s="95">
        <v>6063.49</v>
      </c>
      <c r="X30" s="93">
        <v>881.24</v>
      </c>
      <c r="Y30" s="94">
        <v>1203.82</v>
      </c>
      <c r="Z30" s="94">
        <f>SUM(Z9:Z29)</f>
        <v>1222.0200000000007</v>
      </c>
      <c r="AA30" s="94">
        <v>1595.06</v>
      </c>
      <c r="AB30" s="94">
        <v>1741.89</v>
      </c>
      <c r="AC30" s="94">
        <v>1654.28</v>
      </c>
      <c r="AD30" s="95">
        <v>1666.72</v>
      </c>
      <c r="AE30" s="93">
        <v>3334.65</v>
      </c>
      <c r="AF30" s="94">
        <v>4076.44</v>
      </c>
      <c r="AG30" s="94">
        <f>SUM(AG9:AG29)</f>
        <v>4369.5199999999995</v>
      </c>
      <c r="AH30" s="94">
        <v>5004.9399999999996</v>
      </c>
      <c r="AI30" s="94">
        <v>5332.34</v>
      </c>
      <c r="AJ30" s="94">
        <v>5757.27</v>
      </c>
      <c r="AK30" s="95">
        <v>6186.05</v>
      </c>
      <c r="AL30" s="93">
        <v>6626.41</v>
      </c>
      <c r="AM30" s="94">
        <v>6965.18</v>
      </c>
      <c r="AN30" s="94">
        <f>SUM(AN9:AN29)</f>
        <v>6855.49</v>
      </c>
      <c r="AO30" s="94">
        <v>9466.85</v>
      </c>
      <c r="AP30" s="94">
        <v>11394.22</v>
      </c>
      <c r="AQ30" s="94">
        <v>12571.02</v>
      </c>
      <c r="AR30" s="95">
        <v>15645.42</v>
      </c>
      <c r="AS30" s="93">
        <v>87338.25</v>
      </c>
      <c r="AT30" s="94">
        <f>SUM(AT9:AT29)</f>
        <v>85963.5</v>
      </c>
      <c r="AU30" s="94">
        <f>SUM(AU9:AU29)</f>
        <v>92264.880000000019</v>
      </c>
      <c r="AV30" s="94">
        <v>104759.71</v>
      </c>
      <c r="AW30" s="94">
        <v>123286.78</v>
      </c>
      <c r="AX30" s="94">
        <v>135666.72</v>
      </c>
      <c r="AY30" s="95">
        <v>145486.79999999999</v>
      </c>
      <c r="AZ30" s="94">
        <v>2489.4499999999998</v>
      </c>
      <c r="BA30" s="94">
        <v>2896.5</v>
      </c>
      <c r="BB30" s="94">
        <f>SUM(BB9:BB29)</f>
        <v>3284.6000000000004</v>
      </c>
      <c r="BC30" s="94">
        <v>3364.11</v>
      </c>
      <c r="BD30" s="94">
        <v>3306.99</v>
      </c>
      <c r="BE30" s="94">
        <v>3459.75</v>
      </c>
      <c r="BF30" s="94">
        <v>4680.05</v>
      </c>
      <c r="BG30" s="93">
        <v>1666.04</v>
      </c>
      <c r="BH30" s="94">
        <v>1512.91</v>
      </c>
      <c r="BI30" s="94">
        <f>SUM(BI9:BI29)</f>
        <v>1481.47</v>
      </c>
      <c r="BJ30" s="94">
        <v>1719.36</v>
      </c>
      <c r="BK30" s="94">
        <v>2053.5500000000002</v>
      </c>
      <c r="BL30" s="94">
        <v>1910.18</v>
      </c>
      <c r="BM30" s="95">
        <v>1837.23</v>
      </c>
      <c r="BN30" s="93">
        <v>69.84</v>
      </c>
      <c r="BO30" s="94">
        <v>80.28</v>
      </c>
      <c r="BP30" s="94">
        <f>SUM(BP9:BP29)</f>
        <v>66</v>
      </c>
      <c r="BQ30" s="94">
        <v>52.28</v>
      </c>
      <c r="BR30" s="94">
        <v>45.67</v>
      </c>
      <c r="BS30" s="94">
        <v>72.25</v>
      </c>
      <c r="BT30" s="95">
        <v>52.77</v>
      </c>
      <c r="BU30" s="93">
        <v>1301.52</v>
      </c>
      <c r="BV30" s="94">
        <v>1348.82</v>
      </c>
      <c r="BW30" s="94">
        <f>SUM(BW9:BW29)</f>
        <v>1358.6200000000001</v>
      </c>
      <c r="BX30" s="94">
        <v>1804.7</v>
      </c>
      <c r="BY30" s="94">
        <v>2019.54</v>
      </c>
      <c r="BZ30" s="94">
        <v>3284.33</v>
      </c>
      <c r="CA30" s="111">
        <v>3289.17</v>
      </c>
    </row>
    <row r="31" spans="1:79" ht="17.25" customHeight="1">
      <c r="A31" s="57"/>
      <c r="B31" s="44"/>
      <c r="C31" s="51" t="s">
        <v>20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6"/>
      <c r="S31" s="36"/>
      <c r="T31" s="36"/>
      <c r="U31" s="36"/>
      <c r="V31" s="51"/>
      <c r="W31" s="51"/>
      <c r="X31" s="51" t="s">
        <v>20</v>
      </c>
      <c r="Y31" s="36"/>
      <c r="Z31" s="36"/>
      <c r="AA31" s="36"/>
      <c r="AB31" s="36"/>
      <c r="AC31" s="51"/>
      <c r="AD31" s="51"/>
      <c r="AE31" s="36"/>
      <c r="AF31" s="36"/>
      <c r="AG31" s="36"/>
      <c r="AH31" s="36"/>
      <c r="AI31" s="36"/>
      <c r="AJ31" s="51"/>
      <c r="AK31" s="51"/>
      <c r="AL31" s="51"/>
      <c r="AM31" s="36"/>
      <c r="AN31" s="36"/>
      <c r="AO31" s="36"/>
      <c r="AP31" s="36"/>
      <c r="AQ31" s="51"/>
      <c r="AR31" s="51"/>
      <c r="AS31" s="51" t="s">
        <v>20</v>
      </c>
      <c r="AT31" s="36"/>
      <c r="AU31" s="36"/>
      <c r="AV31" s="36"/>
      <c r="AW31" s="36"/>
      <c r="AX31" s="51"/>
      <c r="AY31" s="51"/>
      <c r="AZ31" s="36"/>
      <c r="BA31" s="36"/>
      <c r="BB31" s="36"/>
      <c r="BC31" s="36"/>
      <c r="BD31" s="36"/>
      <c r="BE31" s="51"/>
      <c r="BF31" s="51"/>
      <c r="BG31" s="51"/>
      <c r="BH31" s="36"/>
      <c r="BI31" s="36"/>
      <c r="BJ31" s="36"/>
      <c r="BK31" s="36"/>
      <c r="BL31" s="51"/>
      <c r="BM31" s="51"/>
      <c r="BN31" s="51" t="s">
        <v>20</v>
      </c>
      <c r="BO31" s="36"/>
      <c r="BP31" s="36"/>
      <c r="BQ31" s="36"/>
      <c r="BR31" s="36"/>
      <c r="BS31" s="51"/>
      <c r="BT31" s="51"/>
      <c r="BU31" s="36"/>
      <c r="BV31" s="52"/>
      <c r="BW31" s="36"/>
      <c r="BX31" s="36"/>
      <c r="BY31" s="36"/>
      <c r="BZ31" s="51"/>
      <c r="CA31" s="112"/>
    </row>
    <row r="32" spans="1:79">
      <c r="A32" s="57"/>
      <c r="B32" s="42"/>
      <c r="C32" s="42" t="s">
        <v>39</v>
      </c>
      <c r="D32" s="42"/>
      <c r="E32" s="42"/>
      <c r="F32" s="42"/>
      <c r="G32" s="42"/>
      <c r="H32" s="42"/>
      <c r="I32" s="42"/>
      <c r="J32" s="36"/>
      <c r="K32" s="36"/>
      <c r="L32" s="36"/>
      <c r="M32" s="36"/>
      <c r="N32" s="36"/>
      <c r="O32" s="42"/>
      <c r="P32" s="42"/>
      <c r="Q32" s="36"/>
      <c r="R32" s="36"/>
      <c r="S32" s="36"/>
      <c r="T32" s="36"/>
      <c r="U32" s="36"/>
      <c r="V32" s="42"/>
      <c r="W32" s="42"/>
      <c r="X32" s="42" t="s">
        <v>39</v>
      </c>
      <c r="Y32" s="36"/>
      <c r="Z32" s="36"/>
      <c r="AA32" s="36"/>
      <c r="AB32" s="36"/>
      <c r="AC32" s="42"/>
      <c r="AD32" s="42"/>
      <c r="AE32" s="36"/>
      <c r="AF32" s="36"/>
      <c r="AG32" s="36"/>
      <c r="AH32" s="36"/>
      <c r="AI32" s="36"/>
      <c r="AJ32" s="42"/>
      <c r="AK32" s="42"/>
      <c r="AL32" s="42"/>
      <c r="AM32" s="36"/>
      <c r="AN32" s="36"/>
      <c r="AO32" s="36"/>
      <c r="AP32" s="36"/>
      <c r="AQ32" s="42"/>
      <c r="AR32" s="42"/>
      <c r="AS32" s="42" t="s">
        <v>39</v>
      </c>
      <c r="AT32" s="36"/>
      <c r="AU32" s="36"/>
      <c r="AV32" s="36"/>
      <c r="AW32" s="36"/>
      <c r="AX32" s="42"/>
      <c r="AY32" s="42"/>
      <c r="AZ32" s="36"/>
      <c r="BA32" s="36"/>
      <c r="BB32" s="36"/>
      <c r="BC32" s="36"/>
      <c r="BD32" s="36"/>
      <c r="BE32" s="42"/>
      <c r="BF32" s="42"/>
      <c r="BG32" s="42"/>
      <c r="BH32" s="36"/>
      <c r="BI32" s="36"/>
      <c r="BJ32" s="36"/>
      <c r="BK32" s="36"/>
      <c r="BL32" s="42"/>
      <c r="BM32" s="42"/>
      <c r="BN32" s="42" t="s">
        <v>39</v>
      </c>
      <c r="BO32" s="36"/>
      <c r="BP32" s="36"/>
      <c r="BQ32" s="36"/>
      <c r="BR32" s="36"/>
      <c r="BS32" s="42"/>
      <c r="BT32" s="42"/>
      <c r="BU32" s="36"/>
      <c r="BV32" s="52"/>
      <c r="BW32" s="36"/>
      <c r="BX32" s="36"/>
      <c r="BY32" s="36"/>
      <c r="BZ32" s="42"/>
      <c r="CA32" s="43"/>
    </row>
    <row r="33" spans="1:79">
      <c r="A33" s="57"/>
      <c r="B33" s="42"/>
      <c r="C33" s="42" t="s">
        <v>40</v>
      </c>
      <c r="D33" s="42"/>
      <c r="E33" s="42"/>
      <c r="F33" s="42"/>
      <c r="G33" s="42"/>
      <c r="H33" s="42"/>
      <c r="I33" s="42"/>
      <c r="J33" s="36"/>
      <c r="K33" s="36"/>
      <c r="L33" s="36"/>
      <c r="M33" s="36"/>
      <c r="N33" s="36"/>
      <c r="O33" s="42"/>
      <c r="P33" s="42"/>
      <c r="Q33" s="36"/>
      <c r="R33" s="36"/>
      <c r="S33" s="36"/>
      <c r="T33" s="36"/>
      <c r="U33" s="36"/>
      <c r="V33" s="42"/>
      <c r="W33" s="42"/>
      <c r="X33" s="42" t="s">
        <v>40</v>
      </c>
      <c r="Y33" s="36"/>
      <c r="Z33" s="36"/>
      <c r="AA33" s="36"/>
      <c r="AB33" s="36"/>
      <c r="AC33" s="42"/>
      <c r="AD33" s="42"/>
      <c r="AE33" s="36"/>
      <c r="AF33" s="36"/>
      <c r="AG33" s="36"/>
      <c r="AH33" s="36"/>
      <c r="AI33" s="36"/>
      <c r="AJ33" s="42"/>
      <c r="AK33" s="42"/>
      <c r="AL33" s="42"/>
      <c r="AM33" s="36"/>
      <c r="AN33" s="36"/>
      <c r="AO33" s="36"/>
      <c r="AP33" s="36"/>
      <c r="AQ33" s="42"/>
      <c r="AR33" s="42"/>
      <c r="AS33" s="42" t="s">
        <v>40</v>
      </c>
      <c r="AT33" s="36"/>
      <c r="AU33" s="36"/>
      <c r="AV33" s="36"/>
      <c r="AW33" s="36"/>
      <c r="AX33" s="42"/>
      <c r="AY33" s="42"/>
      <c r="AZ33" s="36"/>
      <c r="BA33" s="36"/>
      <c r="BB33" s="36"/>
      <c r="BC33" s="36"/>
      <c r="BD33" s="36"/>
      <c r="BE33" s="42"/>
      <c r="BF33" s="42"/>
      <c r="BG33" s="42"/>
      <c r="BH33" s="36"/>
      <c r="BI33" s="36"/>
      <c r="BJ33" s="36"/>
      <c r="BK33" s="36"/>
      <c r="BL33" s="42"/>
      <c r="BM33" s="42"/>
      <c r="BN33" s="42" t="s">
        <v>40</v>
      </c>
      <c r="BO33" s="36"/>
      <c r="BP33" s="36"/>
      <c r="BQ33" s="36"/>
      <c r="BR33" s="36"/>
      <c r="BS33" s="42"/>
      <c r="BT33" s="42"/>
      <c r="BU33" s="36"/>
      <c r="BV33" s="52"/>
      <c r="BW33" s="36"/>
      <c r="BX33" s="36"/>
      <c r="BY33" s="36"/>
      <c r="BZ33" s="42"/>
      <c r="CA33" s="43"/>
    </row>
    <row r="34" spans="1:79" ht="15.75" thickBot="1">
      <c r="A34" s="58"/>
      <c r="B34" s="63"/>
      <c r="C34" s="64"/>
      <c r="D34" s="63"/>
      <c r="E34" s="63"/>
      <c r="F34" s="63"/>
      <c r="G34" s="63"/>
      <c r="H34" s="63"/>
      <c r="I34" s="63"/>
      <c r="J34" s="53"/>
      <c r="K34" s="53"/>
      <c r="L34" s="53"/>
      <c r="M34" s="53"/>
      <c r="N34" s="53"/>
      <c r="O34" s="63"/>
      <c r="P34" s="63"/>
      <c r="Q34" s="53"/>
      <c r="R34" s="53"/>
      <c r="S34" s="53"/>
      <c r="T34" s="53"/>
      <c r="U34" s="53"/>
      <c r="V34" s="63"/>
      <c r="W34" s="63"/>
      <c r="X34" s="64"/>
      <c r="Y34" s="53"/>
      <c r="Z34" s="53"/>
      <c r="AA34" s="53"/>
      <c r="AB34" s="53"/>
      <c r="AC34" s="63"/>
      <c r="AD34" s="63"/>
      <c r="AE34" s="53"/>
      <c r="AF34" s="53"/>
      <c r="AG34" s="53"/>
      <c r="AH34" s="53"/>
      <c r="AI34" s="53"/>
      <c r="AJ34" s="63"/>
      <c r="AK34" s="63"/>
      <c r="AL34" s="63"/>
      <c r="AM34" s="53"/>
      <c r="AN34" s="53"/>
      <c r="AO34" s="53"/>
      <c r="AP34" s="53"/>
      <c r="AQ34" s="63"/>
      <c r="AR34" s="63"/>
      <c r="AS34" s="64"/>
      <c r="AT34" s="53"/>
      <c r="AU34" s="53"/>
      <c r="AV34" s="53"/>
      <c r="AW34" s="53"/>
      <c r="AX34" s="63"/>
      <c r="AY34" s="63"/>
      <c r="AZ34" s="53"/>
      <c r="BA34" s="53"/>
      <c r="BB34" s="53"/>
      <c r="BC34" s="53"/>
      <c r="BD34" s="53"/>
      <c r="BE34" s="63"/>
      <c r="BF34" s="63"/>
      <c r="BG34" s="63"/>
      <c r="BH34" s="53"/>
      <c r="BI34" s="53"/>
      <c r="BJ34" s="53"/>
      <c r="BK34" s="53"/>
      <c r="BL34" s="63"/>
      <c r="BM34" s="63"/>
      <c r="BN34" s="64"/>
      <c r="BO34" s="53"/>
      <c r="BP34" s="53"/>
      <c r="BQ34" s="53"/>
      <c r="BR34" s="53"/>
      <c r="BS34" s="63"/>
      <c r="BT34" s="63"/>
      <c r="BU34" s="53"/>
      <c r="BV34" s="54"/>
      <c r="BW34" s="53"/>
      <c r="BX34" s="53"/>
      <c r="BY34" s="53"/>
      <c r="BZ34" s="63"/>
      <c r="CA34" s="113"/>
    </row>
    <row r="35" spans="1:79">
      <c r="A35" s="65"/>
      <c r="B35" s="33"/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0"/>
      <c r="P35" s="30"/>
      <c r="Q35" s="31"/>
      <c r="R35" s="31"/>
      <c r="S35" s="31"/>
      <c r="T35" s="31"/>
      <c r="U35" s="31"/>
      <c r="V35" s="30"/>
      <c r="W35" s="30"/>
      <c r="X35" s="30"/>
      <c r="Y35" s="31"/>
      <c r="Z35" s="31"/>
      <c r="AA35" s="31"/>
      <c r="AB35" s="31"/>
      <c r="AC35" s="30"/>
      <c r="AD35" s="30"/>
      <c r="AE35" s="31"/>
      <c r="AF35" s="31"/>
      <c r="AG35" s="31"/>
      <c r="AH35" s="31"/>
      <c r="AI35" s="31"/>
      <c r="AJ35" s="30"/>
      <c r="AK35" s="30"/>
      <c r="AL35" s="31"/>
      <c r="AM35" s="31"/>
      <c r="AN35" s="31"/>
      <c r="AO35" s="31"/>
      <c r="AP35" s="31"/>
      <c r="AQ35" s="30"/>
      <c r="AR35" s="30"/>
      <c r="AS35" s="30"/>
      <c r="AT35" s="31"/>
      <c r="AU35" s="31"/>
      <c r="AV35" s="31"/>
      <c r="AW35" s="31"/>
      <c r="AX35" s="30"/>
      <c r="AY35" s="30"/>
      <c r="AZ35" s="31"/>
      <c r="BA35" s="31"/>
      <c r="BB35" s="31"/>
      <c r="BC35" s="31"/>
      <c r="BD35" s="31"/>
      <c r="BE35" s="30"/>
      <c r="BF35" s="30"/>
      <c r="BG35" s="31"/>
      <c r="BH35" s="31"/>
      <c r="BI35" s="31"/>
      <c r="BJ35" s="31"/>
      <c r="BK35" s="31"/>
      <c r="BL35" s="30"/>
      <c r="BM35" s="30"/>
      <c r="BN35" s="30"/>
      <c r="BO35" s="31"/>
      <c r="BP35" s="31"/>
      <c r="BQ35" s="31"/>
      <c r="BR35" s="31"/>
      <c r="BS35" s="30"/>
      <c r="BT35" s="30"/>
      <c r="BU35" s="31"/>
      <c r="BV35" s="32"/>
      <c r="BW35" s="31"/>
      <c r="BX35" s="31"/>
      <c r="BZ35" s="30"/>
      <c r="CA35" s="30"/>
    </row>
    <row r="36" spans="1:79">
      <c r="A36" s="50"/>
      <c r="B36" s="33"/>
      <c r="C36" s="30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0"/>
      <c r="P36" s="30"/>
      <c r="Q36" s="31"/>
      <c r="R36" s="31"/>
      <c r="S36" s="31"/>
      <c r="T36" s="31"/>
      <c r="U36" s="31"/>
      <c r="V36" s="30"/>
      <c r="W36" s="30"/>
      <c r="X36" s="31"/>
      <c r="Y36" s="31"/>
      <c r="Z36" s="31"/>
      <c r="AA36" s="31"/>
      <c r="AB36" s="31"/>
      <c r="AC36" s="30"/>
      <c r="AD36" s="30"/>
      <c r="AE36" s="31"/>
      <c r="AF36" s="31"/>
      <c r="AG36" s="31"/>
      <c r="AH36" s="31"/>
      <c r="AI36" s="31"/>
      <c r="AJ36" s="30"/>
      <c r="AK36" s="30"/>
      <c r="AL36" s="31"/>
      <c r="AM36" s="31"/>
      <c r="AN36" s="31"/>
      <c r="AO36" s="31"/>
      <c r="AP36" s="31"/>
      <c r="AQ36" s="30"/>
      <c r="AR36" s="30"/>
      <c r="AS36" s="31"/>
      <c r="AT36" s="31"/>
      <c r="AU36" s="31"/>
      <c r="AV36" s="31"/>
      <c r="AW36" s="31"/>
      <c r="AX36" s="30"/>
      <c r="AY36" s="30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0"/>
      <c r="BM36" s="30"/>
      <c r="BN36" s="31"/>
      <c r="BO36" s="31"/>
      <c r="BP36" s="31"/>
      <c r="BQ36" s="31"/>
      <c r="BR36" s="31"/>
      <c r="BS36" s="30"/>
      <c r="BT36" s="30"/>
      <c r="BU36" s="31"/>
      <c r="BV36" s="32"/>
      <c r="BW36" s="31"/>
      <c r="BX36" s="31"/>
      <c r="BZ36" s="30"/>
      <c r="CA36" s="30"/>
    </row>
    <row r="37" spans="1:79">
      <c r="A37" s="50"/>
      <c r="B37" s="33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0"/>
      <c r="P37" s="30"/>
      <c r="Q37" s="31"/>
      <c r="R37" s="31"/>
      <c r="S37" s="31"/>
      <c r="T37" s="31"/>
      <c r="U37" s="31"/>
      <c r="V37" s="30"/>
      <c r="W37" s="30"/>
      <c r="X37" s="31"/>
      <c r="Y37" s="31"/>
      <c r="Z37" s="31"/>
      <c r="AA37" s="31"/>
      <c r="AB37" s="31"/>
      <c r="AC37" s="30"/>
      <c r="AD37" s="30"/>
      <c r="AE37" s="31"/>
      <c r="AF37" s="31"/>
      <c r="AG37" s="31"/>
      <c r="AH37" s="31"/>
      <c r="AI37" s="31"/>
      <c r="AJ37" s="30"/>
      <c r="AK37" s="30"/>
      <c r="AL37" s="31"/>
      <c r="AM37" s="31"/>
      <c r="AN37" s="31"/>
      <c r="AO37" s="31"/>
      <c r="AP37" s="31"/>
      <c r="AQ37" s="30"/>
      <c r="AR37" s="30"/>
      <c r="AS37" s="31"/>
      <c r="AT37" s="31"/>
      <c r="AU37" s="31"/>
      <c r="AV37" s="31"/>
      <c r="AW37" s="31"/>
      <c r="AX37" s="30"/>
      <c r="AY37" s="30"/>
      <c r="AZ37" s="31"/>
      <c r="BA37" s="31"/>
      <c r="BB37" s="31"/>
      <c r="BC37" s="31"/>
      <c r="BD37" s="31"/>
      <c r="BE37" s="30"/>
      <c r="BF37" s="30"/>
      <c r="BG37" s="31"/>
      <c r="BH37" s="31"/>
      <c r="BI37" s="31"/>
      <c r="BJ37" s="31"/>
      <c r="BK37" s="31"/>
      <c r="BL37" s="30"/>
      <c r="BM37" s="30"/>
      <c r="BN37" s="31"/>
      <c r="BO37" s="31"/>
      <c r="BP37" s="31"/>
      <c r="BQ37" s="31"/>
      <c r="BR37" s="31"/>
      <c r="BS37" s="30"/>
      <c r="BT37" s="30"/>
      <c r="BU37" s="31"/>
      <c r="BV37" s="32"/>
      <c r="BW37" s="31"/>
      <c r="BX37" s="31"/>
      <c r="BZ37" s="30"/>
      <c r="CA37" s="30"/>
    </row>
    <row r="38" spans="1:79">
      <c r="A38" s="50"/>
      <c r="B38" s="33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0"/>
      <c r="P38" s="30"/>
      <c r="Q38" s="31"/>
      <c r="R38" s="31"/>
      <c r="S38" s="31"/>
      <c r="T38" s="31"/>
      <c r="U38" s="31"/>
      <c r="V38" s="30"/>
      <c r="W38" s="30"/>
      <c r="X38" s="31"/>
      <c r="Y38" s="31"/>
      <c r="Z38" s="31"/>
      <c r="AA38" s="31"/>
      <c r="AB38" s="31"/>
      <c r="AC38" s="30"/>
      <c r="AD38" s="30"/>
      <c r="AE38" s="31"/>
      <c r="AF38" s="31"/>
      <c r="AG38" s="31"/>
      <c r="AH38" s="31"/>
      <c r="AI38" s="31"/>
      <c r="AJ38" s="30"/>
      <c r="AK38" s="30"/>
      <c r="AL38" s="31"/>
      <c r="AM38" s="31"/>
      <c r="AN38" s="31"/>
      <c r="AO38" s="31"/>
      <c r="AP38" s="31"/>
      <c r="AQ38" s="30"/>
      <c r="AR38" s="30"/>
      <c r="AS38" s="31"/>
      <c r="AT38" s="31"/>
      <c r="AU38" s="31"/>
      <c r="AV38" s="31"/>
      <c r="AW38" s="31"/>
      <c r="AX38" s="30"/>
      <c r="AY38" s="30"/>
      <c r="AZ38" s="31"/>
      <c r="BA38" s="31"/>
      <c r="BB38" s="31"/>
      <c r="BC38" s="31"/>
      <c r="BD38" s="31"/>
      <c r="BE38" s="30"/>
      <c r="BF38" s="30"/>
      <c r="BG38" s="31"/>
      <c r="BH38" s="31"/>
      <c r="BI38" s="31"/>
      <c r="BJ38" s="31"/>
      <c r="BK38" s="31"/>
      <c r="BL38" s="30"/>
      <c r="BM38" s="30"/>
      <c r="BN38" s="31"/>
      <c r="BO38" s="31"/>
      <c r="BP38" s="31"/>
      <c r="BQ38" s="31"/>
      <c r="BR38" s="31"/>
      <c r="BS38" s="30"/>
      <c r="BT38" s="30"/>
      <c r="BU38" s="31"/>
      <c r="BV38" s="32"/>
      <c r="BW38" s="31"/>
      <c r="BX38" s="31"/>
      <c r="BZ38" s="30"/>
      <c r="CA38" s="30"/>
    </row>
    <row r="39" spans="1:79">
      <c r="A39" s="50"/>
      <c r="B39" s="33"/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0"/>
      <c r="P39" s="30"/>
      <c r="Q39" s="31"/>
      <c r="R39" s="31"/>
      <c r="S39" s="31"/>
      <c r="T39" s="31"/>
      <c r="U39" s="31"/>
      <c r="V39" s="30"/>
      <c r="W39" s="30"/>
      <c r="X39" s="31"/>
      <c r="Y39" s="31"/>
      <c r="Z39" s="31"/>
      <c r="AA39" s="31"/>
      <c r="AB39" s="31"/>
      <c r="AC39" s="30"/>
      <c r="AD39" s="30"/>
      <c r="AE39" s="31"/>
      <c r="AF39" s="31"/>
      <c r="AG39" s="31"/>
      <c r="AH39" s="31"/>
      <c r="AI39" s="31"/>
      <c r="AJ39" s="30"/>
      <c r="AK39" s="30"/>
      <c r="AL39" s="31"/>
      <c r="AM39" s="31"/>
      <c r="AN39" s="31"/>
      <c r="AO39" s="31"/>
      <c r="AP39" s="31"/>
      <c r="AQ39" s="30"/>
      <c r="AR39" s="30"/>
      <c r="AS39" s="31"/>
      <c r="AT39" s="31"/>
      <c r="AU39" s="31"/>
      <c r="AV39" s="31"/>
      <c r="AW39" s="31"/>
      <c r="AX39" s="30"/>
      <c r="AY39" s="30"/>
      <c r="AZ39" s="31"/>
      <c r="BA39" s="31"/>
      <c r="BB39" s="31"/>
      <c r="BC39" s="31"/>
      <c r="BD39" s="31"/>
      <c r="BE39" s="30"/>
      <c r="BF39" s="30"/>
      <c r="BG39" s="31"/>
      <c r="BH39" s="31"/>
      <c r="BI39" s="31"/>
      <c r="BJ39" s="31"/>
      <c r="BK39" s="31"/>
      <c r="BL39" s="30"/>
      <c r="BM39" s="30"/>
      <c r="BN39" s="31"/>
      <c r="BO39" s="31"/>
      <c r="BP39" s="31"/>
      <c r="BQ39" s="31"/>
      <c r="BR39" s="31"/>
      <c r="BS39" s="30"/>
      <c r="BT39" s="30"/>
      <c r="BU39" s="31"/>
      <c r="BV39" s="32"/>
      <c r="BW39" s="31"/>
      <c r="BX39" s="31"/>
      <c r="BZ39" s="30"/>
      <c r="CA39" s="30"/>
    </row>
    <row r="40" spans="1:7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Z40" s="1"/>
      <c r="CA40" s="1"/>
    </row>
    <row r="41" spans="1:7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Z41" s="1"/>
      <c r="CA41" s="1"/>
    </row>
  </sheetData>
  <mergeCells count="23">
    <mergeCell ref="C2:P2"/>
    <mergeCell ref="Q2:AD2"/>
    <mergeCell ref="Q4:AD4"/>
    <mergeCell ref="AE2:AR2"/>
    <mergeCell ref="AE4:AR4"/>
    <mergeCell ref="A6:A7"/>
    <mergeCell ref="B6:B7"/>
    <mergeCell ref="J6:P6"/>
    <mergeCell ref="C6:I6"/>
    <mergeCell ref="C4:P4"/>
    <mergeCell ref="Q6:W6"/>
    <mergeCell ref="BG2:BT2"/>
    <mergeCell ref="BG4:BT4"/>
    <mergeCell ref="BU4:CA4"/>
    <mergeCell ref="BU6:CA6"/>
    <mergeCell ref="BN6:BT6"/>
    <mergeCell ref="BG6:BM6"/>
    <mergeCell ref="AS2:BF2"/>
    <mergeCell ref="AS4:BF4"/>
    <mergeCell ref="AS6:AY6"/>
    <mergeCell ref="AL6:AR6"/>
    <mergeCell ref="AE6:AK6"/>
    <mergeCell ref="X6:AD6"/>
  </mergeCells>
  <pageMargins left="0.70866141732283472" right="0.70866141732283472" top="0.74803149606299213" bottom="0.74803149606299213" header="0.31496062992125984" footer="0.31496062992125984"/>
  <pageSetup scale="77" orientation="landscape" r:id="rId1"/>
  <colBreaks count="5" manualBreakCount="5">
    <brk id="16" max="34" man="1"/>
    <brk id="30" max="33" man="1"/>
    <brk id="44" max="35" man="1"/>
    <brk id="58" max="33" man="1"/>
    <brk id="72" max="1048575" man="1"/>
  </colBreaks>
  <ignoredErrors>
    <ignoredError sqref="BY19 C8:C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32.24(All India)</vt:lpstr>
      <vt:lpstr>Table 32.24(Dept.-wise)</vt:lpstr>
      <vt:lpstr>'Table 32.24(All India)'!Print_Area</vt:lpstr>
      <vt:lpstr>'Table 32.24(Dept.-wise)'!Print_Area</vt:lpstr>
      <vt:lpstr>'Table 32.24(Dept.-wise)'!Print_Titles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 VENKATESWARLU</dc:creator>
  <cp:lastModifiedBy>admin</cp:lastModifiedBy>
  <cp:lastPrinted>2017-02-10T09:41:17Z</cp:lastPrinted>
  <dcterms:created xsi:type="dcterms:W3CDTF">2010-07-29T04:18:50Z</dcterms:created>
  <dcterms:modified xsi:type="dcterms:W3CDTF">2018-09-17T10:39:43Z</dcterms:modified>
</cp:coreProperties>
</file>