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All India" sheetId="1" r:id="rId1"/>
    <sheet name="Dept.-wise" sheetId="2" r:id="rId2"/>
  </sheets>
  <definedNames>
    <definedName name="_xlnm.Print_Area" localSheetId="0">'All India'!$A$1:$M$24</definedName>
    <definedName name="_xlnm.Print_Area" localSheetId="1">'Dept.-wise'!$A$1:$AT$36</definedName>
    <definedName name="_xlnm.Print_Titles" localSheetId="1">'Dept.-wise'!$B:$B</definedName>
  </definedNames>
  <calcPr fullCalcOnLoad="1"/>
</workbook>
</file>

<file path=xl/sharedStrings.xml><?xml version="1.0" encoding="utf-8"?>
<sst xmlns="http://schemas.openxmlformats.org/spreadsheetml/2006/main" count="226" uniqueCount="137">
  <si>
    <t>DA</t>
  </si>
  <si>
    <t>HRA</t>
  </si>
  <si>
    <t>OTA</t>
  </si>
  <si>
    <t>TPT</t>
  </si>
  <si>
    <t>Others</t>
  </si>
  <si>
    <t xml:space="preserve"> Total</t>
  </si>
  <si>
    <t>Travel Allowance</t>
  </si>
  <si>
    <t>Bonus</t>
  </si>
  <si>
    <t>Encashment of E.L.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</si>
  <si>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</si>
  <si>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</si>
  <si>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</si>
  <si>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</si>
  <si>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</si>
  <si>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</si>
  <si>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</si>
  <si>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</si>
  <si>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</si>
  <si>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</si>
  <si>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</t>
  </si>
  <si>
    <t>Source: Ministry of Finance, Pay Research Unit.</t>
  </si>
  <si>
    <t>LABOUR AND EMPLOYMENT</t>
  </si>
  <si>
    <t>2005-06</t>
  </si>
  <si>
    <t>2006-07</t>
  </si>
  <si>
    <t>2007-08</t>
  </si>
  <si>
    <t>2</t>
  </si>
  <si>
    <t>Honararium</t>
  </si>
  <si>
    <t>2009-10</t>
  </si>
  <si>
    <t>59623.22</t>
  </si>
  <si>
    <t>11689.30</t>
  </si>
  <si>
    <t>5183.43</t>
  </si>
  <si>
    <t>881.24</t>
  </si>
  <si>
    <t>3334.65</t>
  </si>
  <si>
    <t>6626.41</t>
  </si>
  <si>
    <t>87338.25</t>
  </si>
  <si>
    <t>2489.45</t>
  </si>
  <si>
    <t>1666.04</t>
  </si>
  <si>
    <t>69.84</t>
  </si>
  <si>
    <t>Pay*</t>
  </si>
  <si>
    <t xml:space="preserve">Note: * Pay includes 60% arrear of the 6th CPC.               </t>
  </si>
  <si>
    <t xml:space="preserve">          @ Including HUPA.</t>
  </si>
  <si>
    <t>`</t>
  </si>
  <si>
    <t>(Crore)</t>
  </si>
  <si>
    <t>2008-09</t>
  </si>
  <si>
    <t>44808.96</t>
  </si>
  <si>
    <t>10338.76</t>
  </si>
  <si>
    <t>4060.34</t>
  </si>
  <si>
    <t>190.89</t>
  </si>
  <si>
    <t>869.72</t>
  </si>
  <si>
    <t>1770.33</t>
  </si>
  <si>
    <t>3571.18</t>
  </si>
  <si>
    <t>65610.18</t>
  </si>
  <si>
    <t>1844.81</t>
  </si>
  <si>
    <t>1970.91</t>
  </si>
  <si>
    <t>49.27</t>
  </si>
  <si>
    <t>2010-11</t>
  </si>
  <si>
    <t>48575.18</t>
  </si>
  <si>
    <t>19963.52</t>
  </si>
  <si>
    <t>5479.36</t>
  </si>
  <si>
    <t>1203.82</t>
  </si>
  <si>
    <t>4076.44</t>
  </si>
  <si>
    <t>6965.18</t>
  </si>
  <si>
    <t>85963.50</t>
  </si>
  <si>
    <t>2896.50</t>
  </si>
  <si>
    <t>1512.91</t>
  </si>
  <si>
    <t>80.28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</si>
  <si>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</si>
  <si>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</si>
  <si>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</si>
  <si>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</si>
  <si>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</si>
  <si>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</si>
  <si>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</si>
  <si>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</si>
  <si>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</si>
  <si>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</si>
  <si>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</si>
  <si>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Ministry/
Department</t>
  </si>
  <si>
    <t>2011-12</t>
  </si>
  <si>
    <t>.0.21</t>
  </si>
  <si>
    <t>48113.15</t>
  </si>
  <si>
    <t>26226.23</t>
  </si>
  <si>
    <t>5478.47</t>
  </si>
  <si>
    <t>1222.02</t>
  </si>
  <si>
    <t>4369.52</t>
  </si>
  <si>
    <t>6855.49</t>
  </si>
  <si>
    <t>92264.88</t>
  </si>
  <si>
    <t>3284.60</t>
  </si>
  <si>
    <t>1481.47</t>
  </si>
  <si>
    <t>66.00</t>
  </si>
  <si>
    <t>Culture</t>
  </si>
  <si>
    <t>Earth Sciences</t>
  </si>
  <si>
    <t>Health &amp; Family Welfare</t>
  </si>
  <si>
    <t>Home Affairs</t>
  </si>
  <si>
    <t>Indian Audit &amp; Accounts</t>
  </si>
  <si>
    <t>Labour &amp; Employment</t>
  </si>
  <si>
    <t>Railways</t>
  </si>
  <si>
    <t>Space</t>
  </si>
  <si>
    <t>Water Resources</t>
  </si>
  <si>
    <t>2012-13</t>
  </si>
  <si>
    <t>CCA**</t>
  </si>
  <si>
    <t xml:space="preserve">          ** CCA is discontinued.</t>
  </si>
  <si>
    <t>Serial No.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</si>
  <si>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</si>
  <si>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</si>
  <si>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</si>
  <si>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</si>
  <si>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</si>
  <si>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</si>
  <si>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</si>
  <si>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</si>
  <si>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</si>
  <si>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</si>
  <si>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</si>
  <si>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</si>
  <si>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</si>
  <si>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</si>
  <si>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</si>
  <si>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</si>
  <si>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</si>
  <si>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</si>
  <si>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</si>
  <si>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</si>
  <si>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46</t>
  </si>
  <si>
    <t xml:space="preserve"> Atomic Energy</t>
  </si>
  <si>
    <t xml:space="preserve"> Commerce</t>
  </si>
  <si>
    <t>Defence (Civilian)</t>
  </si>
  <si>
    <t>Finance</t>
  </si>
  <si>
    <t xml:space="preserve"> Information Technology</t>
  </si>
  <si>
    <t xml:space="preserve"> Mines</t>
  </si>
  <si>
    <t xml:space="preserve"> Personnel, Public Grievances &amp; Pensions</t>
  </si>
  <si>
    <t xml:space="preserve"> Posts #</t>
  </si>
  <si>
    <t xml:space="preserve"> Science &amp; Technology</t>
  </si>
  <si>
    <t>Urban Development @</t>
  </si>
  <si>
    <t>Statistics &amp; PI</t>
  </si>
  <si>
    <t xml:space="preserve">Table 32.25: EXPENDITURE INCURRED ON PAY AND ALLOWANCES OF CIVILIAN EMPLOYEES BY THE CENTRAL MINISTRIES/DEPARTMENTS </t>
  </si>
  <si>
    <t xml:space="preserve">Table 32.25: EXPENDITURE INCURRED ON PAY AND ALLOWANCES OF CIVILIAN EMPLOYEES BY THE CENTRAL MINISTRIES/DEPARTMENTS 
 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</si>
</sst>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0"/>
    <numFmt numFmtId="179" formatCode="0.00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0;###0"/>
    <numFmt numFmtId="185" formatCode="###0.00;#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Rupee Foradian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49" fontId="9" fillId="34" borderId="0" xfId="0" applyNumberFormat="1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0" fillId="35" borderId="0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2" fillId="35" borderId="14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9" fillId="35" borderId="14" xfId="0" applyNumberFormat="1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/>
    </xf>
    <xf numFmtId="0" fontId="12" fillId="35" borderId="0" xfId="0" applyNumberFormat="1" applyFont="1" applyFill="1" applyBorder="1" applyAlignment="1">
      <alignment horizontal="center" vertical="center"/>
    </xf>
    <xf numFmtId="0" fontId="9" fillId="35" borderId="15" xfId="0" applyNumberFormat="1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right"/>
    </xf>
    <xf numFmtId="0" fontId="9" fillId="35" borderId="17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center"/>
    </xf>
    <xf numFmtId="0" fontId="10" fillId="35" borderId="11" xfId="0" applyFont="1" applyFill="1" applyBorder="1" applyAlignment="1">
      <alignment/>
    </xf>
    <xf numFmtId="0" fontId="9" fillId="34" borderId="0" xfId="0" applyFont="1" applyFill="1" applyBorder="1" applyAlignment="1">
      <alignment horizontal="right" vertical="center" wrapText="1"/>
    </xf>
    <xf numFmtId="0" fontId="47" fillId="34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 vertical="top" wrapText="1"/>
    </xf>
    <xf numFmtId="2" fontId="9" fillId="0" borderId="0" xfId="0" applyNumberFormat="1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center" wrapText="1"/>
    </xf>
    <xf numFmtId="0" fontId="10" fillId="35" borderId="14" xfId="0" applyFont="1" applyFill="1" applyBorder="1" applyAlignment="1">
      <alignment/>
    </xf>
    <xf numFmtId="0" fontId="10" fillId="35" borderId="14" xfId="0" applyFont="1" applyFill="1" applyBorder="1" applyAlignment="1">
      <alignment vertical="center"/>
    </xf>
    <xf numFmtId="0" fontId="9" fillId="35" borderId="11" xfId="0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vertical="top" wrapText="1"/>
    </xf>
    <xf numFmtId="2" fontId="9" fillId="36" borderId="15" xfId="0" applyNumberFormat="1" applyFont="1" applyFill="1" applyBorder="1" applyAlignment="1">
      <alignment vertical="top" wrapText="1"/>
    </xf>
    <xf numFmtId="0" fontId="9" fillId="36" borderId="0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2" fontId="12" fillId="36" borderId="0" xfId="0" applyNumberFormat="1" applyFont="1" applyFill="1" applyBorder="1" applyAlignment="1">
      <alignment/>
    </xf>
    <xf numFmtId="2" fontId="12" fillId="36" borderId="15" xfId="0" applyNumberFormat="1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9" fillId="36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center"/>
    </xf>
    <xf numFmtId="49" fontId="9" fillId="35" borderId="11" xfId="0" applyNumberFormat="1" applyFont="1" applyFill="1" applyBorder="1" applyAlignment="1">
      <alignment horizontal="center" vertical="center" wrapText="1"/>
    </xf>
    <xf numFmtId="49" fontId="12" fillId="35" borderId="11" xfId="0" applyNumberFormat="1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/>
    </xf>
    <xf numFmtId="0" fontId="2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9" fillId="35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8" fillId="35" borderId="17" xfId="0" applyFont="1" applyFill="1" applyBorder="1" applyAlignment="1">
      <alignment horizontal="center"/>
    </xf>
    <xf numFmtId="49" fontId="9" fillId="35" borderId="17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top" wrapText="1"/>
    </xf>
    <xf numFmtId="2" fontId="12" fillId="37" borderId="0" xfId="0" applyNumberFormat="1" applyFont="1" applyFill="1" applyBorder="1" applyAlignment="1">
      <alignment horizontal="center" vertical="top" wrapText="1"/>
    </xf>
    <xf numFmtId="2" fontId="13" fillId="37" borderId="0" xfId="0" applyNumberFormat="1" applyFont="1" applyFill="1" applyBorder="1" applyAlignment="1">
      <alignment horizontal="center" vertical="top" wrapText="1"/>
    </xf>
    <xf numFmtId="0" fontId="47" fillId="37" borderId="0" xfId="0" applyFont="1" applyFill="1" applyBorder="1" applyAlignment="1">
      <alignment horizontal="center" vertical="top"/>
    </xf>
    <xf numFmtId="2" fontId="12" fillId="34" borderId="0" xfId="0" applyNumberFormat="1" applyFont="1" applyFill="1" applyBorder="1" applyAlignment="1">
      <alignment horizontal="center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47" fillId="34" borderId="0" xfId="0" applyFont="1" applyFill="1" applyBorder="1" applyAlignment="1">
      <alignment horizontal="center" vertical="top"/>
    </xf>
    <xf numFmtId="2" fontId="9" fillId="34" borderId="0" xfId="0" applyNumberFormat="1" applyFont="1" applyFill="1" applyBorder="1" applyAlignment="1">
      <alignment horizontal="center" vertical="top" wrapText="1"/>
    </xf>
    <xf numFmtId="2" fontId="9" fillId="37" borderId="0" xfId="0" applyNumberFormat="1" applyFont="1" applyFill="1" applyBorder="1" applyAlignment="1">
      <alignment horizontal="center" vertical="top" wrapText="1"/>
    </xf>
    <xf numFmtId="2" fontId="12" fillId="37" borderId="0" xfId="0" applyNumberFormat="1" applyFont="1" applyFill="1" applyBorder="1" applyAlignment="1">
      <alignment horizontal="center" vertical="top"/>
    </xf>
    <xf numFmtId="2" fontId="13" fillId="37" borderId="0" xfId="0" applyNumberFormat="1" applyFont="1" applyFill="1" applyBorder="1" applyAlignment="1">
      <alignment horizontal="center" vertical="top"/>
    </xf>
    <xf numFmtId="2" fontId="12" fillId="37" borderId="11" xfId="0" applyNumberFormat="1" applyFont="1" applyFill="1" applyBorder="1" applyAlignment="1">
      <alignment horizontal="center" vertical="top" wrapText="1"/>
    </xf>
    <xf numFmtId="2" fontId="9" fillId="37" borderId="11" xfId="0" applyNumberFormat="1" applyFont="1" applyFill="1" applyBorder="1" applyAlignment="1">
      <alignment horizontal="center" vertical="top" wrapText="1"/>
    </xf>
    <xf numFmtId="0" fontId="47" fillId="37" borderId="11" xfId="0" applyFont="1" applyFill="1" applyBorder="1" applyAlignment="1">
      <alignment horizontal="center" vertical="top"/>
    </xf>
    <xf numFmtId="2" fontId="9" fillId="34" borderId="17" xfId="0" applyNumberFormat="1" applyFont="1" applyFill="1" applyBorder="1" applyAlignment="1">
      <alignment horizontal="center" vertical="top" wrapText="1"/>
    </xf>
    <xf numFmtId="0" fontId="9" fillId="36" borderId="21" xfId="0" applyFont="1" applyFill="1" applyBorder="1" applyAlignment="1">
      <alignment vertical="top"/>
    </xf>
    <xf numFmtId="0" fontId="9" fillId="36" borderId="0" xfId="0" applyFont="1" applyFill="1" applyBorder="1" applyAlignment="1">
      <alignment vertical="top"/>
    </xf>
    <xf numFmtId="0" fontId="47" fillId="36" borderId="0" xfId="0" applyFont="1" applyFill="1" applyBorder="1" applyAlignment="1">
      <alignment/>
    </xf>
    <xf numFmtId="2" fontId="9" fillId="36" borderId="22" xfId="0" applyNumberFormat="1" applyFont="1" applyFill="1" applyBorder="1" applyAlignment="1">
      <alignment vertical="top" wrapText="1"/>
    </xf>
    <xf numFmtId="0" fontId="47" fillId="36" borderId="2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11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11" fillId="35" borderId="15" xfId="0" applyFont="1" applyFill="1" applyBorder="1" applyAlignment="1">
      <alignment/>
    </xf>
    <xf numFmtId="0" fontId="10" fillId="35" borderId="15" xfId="0" applyNumberFormat="1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/>
    </xf>
    <xf numFmtId="0" fontId="49" fillId="35" borderId="23" xfId="0" applyFont="1" applyFill="1" applyBorder="1" applyAlignment="1">
      <alignment horizontal="center"/>
    </xf>
    <xf numFmtId="49" fontId="9" fillId="35" borderId="18" xfId="0" applyNumberFormat="1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right" vertical="center" wrapText="1"/>
    </xf>
    <xf numFmtId="2" fontId="12" fillId="37" borderId="15" xfId="0" applyNumberFormat="1" applyFont="1" applyFill="1" applyBorder="1" applyAlignment="1">
      <alignment horizontal="center" vertical="top" wrapText="1"/>
    </xf>
    <xf numFmtId="2" fontId="12" fillId="34" borderId="15" xfId="0" applyNumberFormat="1" applyFont="1" applyFill="1" applyBorder="1" applyAlignment="1">
      <alignment horizontal="center" vertical="top" wrapText="1"/>
    </xf>
    <xf numFmtId="2" fontId="12" fillId="37" borderId="15" xfId="0" applyNumberFormat="1" applyFont="1" applyFill="1" applyBorder="1" applyAlignment="1">
      <alignment horizontal="center" vertical="top"/>
    </xf>
    <xf numFmtId="2" fontId="12" fillId="37" borderId="16" xfId="0" applyNumberFormat="1" applyFont="1" applyFill="1" applyBorder="1" applyAlignment="1">
      <alignment horizontal="center" vertical="top" wrapText="1"/>
    </xf>
    <xf numFmtId="0" fontId="45" fillId="35" borderId="19" xfId="0" applyFont="1" applyFill="1" applyBorder="1" applyAlignment="1">
      <alignment/>
    </xf>
    <xf numFmtId="2" fontId="9" fillId="34" borderId="18" xfId="0" applyNumberFormat="1" applyFont="1" applyFill="1" applyBorder="1" applyAlignment="1">
      <alignment horizontal="center" vertical="top" wrapText="1"/>
    </xf>
    <xf numFmtId="0" fontId="0" fillId="36" borderId="14" xfId="0" applyFill="1" applyBorder="1" applyAlignment="1">
      <alignment/>
    </xf>
    <xf numFmtId="0" fontId="0" fillId="36" borderId="25" xfId="0" applyFill="1" applyBorder="1" applyAlignment="1">
      <alignment/>
    </xf>
    <xf numFmtId="2" fontId="9" fillId="36" borderId="26" xfId="0" applyNumberFormat="1" applyFont="1" applyFill="1" applyBorder="1" applyAlignment="1">
      <alignment vertical="top" wrapText="1"/>
    </xf>
    <xf numFmtId="0" fontId="14" fillId="35" borderId="27" xfId="0" applyFont="1" applyFill="1" applyBorder="1" applyAlignment="1">
      <alignment horizontal="right" vertical="top" wrapText="1"/>
    </xf>
    <xf numFmtId="0" fontId="9" fillId="35" borderId="27" xfId="0" applyFont="1" applyFill="1" applyBorder="1" applyAlignment="1">
      <alignment horizontal="center" vertical="top" wrapText="1"/>
    </xf>
    <xf numFmtId="0" fontId="9" fillId="35" borderId="28" xfId="0" applyFont="1" applyFill="1" applyBorder="1" applyAlignment="1">
      <alignment horizontal="center" vertical="top" wrapText="1"/>
    </xf>
    <xf numFmtId="0" fontId="45" fillId="35" borderId="24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0" fontId="45" fillId="35" borderId="14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left" vertical="center" wrapText="1"/>
    </xf>
    <xf numFmtId="0" fontId="12" fillId="36" borderId="22" xfId="0" applyFont="1" applyFill="1" applyBorder="1" applyAlignment="1">
      <alignment/>
    </xf>
    <xf numFmtId="0" fontId="0" fillId="36" borderId="22" xfId="0" applyFill="1" applyBorder="1" applyAlignment="1">
      <alignment/>
    </xf>
    <xf numFmtId="0" fontId="48" fillId="34" borderId="17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9" fillId="35" borderId="16" xfId="0" applyFont="1" applyFill="1" applyBorder="1" applyAlignment="1">
      <alignment horizontal="center" vertical="top" wrapText="1"/>
    </xf>
    <xf numFmtId="0" fontId="0" fillId="37" borderId="0" xfId="0" applyFill="1" applyBorder="1" applyAlignment="1">
      <alignment/>
    </xf>
    <xf numFmtId="0" fontId="9" fillId="37" borderId="30" xfId="0" applyFont="1" applyFill="1" applyBorder="1" applyAlignment="1">
      <alignment horizontal="center" vertical="center" wrapText="1"/>
    </xf>
    <xf numFmtId="49" fontId="9" fillId="37" borderId="30" xfId="0" applyNumberFormat="1" applyFont="1" applyFill="1" applyBorder="1" applyAlignment="1">
      <alignment horizontal="center" vertical="center" wrapText="1"/>
    </xf>
    <xf numFmtId="49" fontId="12" fillId="37" borderId="30" xfId="0" applyNumberFormat="1" applyFont="1" applyFill="1" applyBorder="1" applyAlignment="1">
      <alignment horizontal="center" vertical="center" wrapText="1"/>
    </xf>
    <xf numFmtId="49" fontId="12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2" fillId="36" borderId="25" xfId="0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0" fontId="12" fillId="36" borderId="26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45" fillId="35" borderId="31" xfId="0" applyFont="1" applyFill="1" applyBorder="1" applyAlignment="1">
      <alignment horizontal="center" vertical="center"/>
    </xf>
    <xf numFmtId="0" fontId="45" fillId="35" borderId="32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34" xfId="0" applyFont="1" applyFill="1" applyBorder="1" applyAlignment="1">
      <alignment horizontal="center" vertical="top" wrapText="1"/>
    </xf>
    <xf numFmtId="0" fontId="9" fillId="35" borderId="35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11.57421875" style="1" customWidth="1"/>
    <col min="2" max="13" width="12.57421875" style="1" customWidth="1"/>
    <col min="14" max="14" width="13.28125" style="1" customWidth="1"/>
    <col min="15" max="16384" width="9.140625" style="1" customWidth="1"/>
  </cols>
  <sheetData>
    <row r="1" spans="1:13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7" ht="14.25" customHeight="1">
      <c r="A2" s="43"/>
      <c r="B2" s="130" t="s">
        <v>21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  <c r="Q2" s="4"/>
    </row>
    <row r="3" spans="1:13" ht="12.75">
      <c r="A3" s="19"/>
      <c r="B3" s="55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ht="38.25" customHeight="1">
      <c r="A4" s="44"/>
      <c r="B4" s="132" t="s">
        <v>136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3" ht="12.75">
      <c r="A5" s="22"/>
      <c r="B5" s="23"/>
      <c r="C5" s="23"/>
      <c r="D5" s="23"/>
      <c r="E5" s="23"/>
      <c r="F5" s="23"/>
      <c r="G5" s="23"/>
      <c r="H5" s="23"/>
      <c r="I5" s="24"/>
      <c r="J5" s="23"/>
      <c r="K5" s="23"/>
      <c r="L5" s="23"/>
      <c r="M5" s="25"/>
    </row>
    <row r="6" spans="1:13" ht="19.5" customHeight="1">
      <c r="A6" s="59"/>
      <c r="B6" s="15"/>
      <c r="C6" s="15"/>
      <c r="D6" s="15"/>
      <c r="E6" s="15"/>
      <c r="F6" s="15"/>
      <c r="G6" s="15"/>
      <c r="H6" s="15"/>
      <c r="I6" s="15"/>
      <c r="J6" s="15"/>
      <c r="K6" s="15"/>
      <c r="L6" s="15" t="s">
        <v>41</v>
      </c>
      <c r="M6" s="26" t="s">
        <v>42</v>
      </c>
    </row>
    <row r="7" spans="1:13" s="2" customFormat="1" ht="36" customHeight="1">
      <c r="A7" s="30" t="s">
        <v>77</v>
      </c>
      <c r="B7" s="27" t="s">
        <v>38</v>
      </c>
      <c r="C7" s="27" t="s">
        <v>0</v>
      </c>
      <c r="D7" s="27" t="s">
        <v>1</v>
      </c>
      <c r="E7" s="27" t="s">
        <v>100</v>
      </c>
      <c r="F7" s="27" t="s">
        <v>2</v>
      </c>
      <c r="G7" s="27" t="s">
        <v>3</v>
      </c>
      <c r="H7" s="27" t="s">
        <v>4</v>
      </c>
      <c r="I7" s="27" t="s">
        <v>5</v>
      </c>
      <c r="J7" s="27" t="s">
        <v>6</v>
      </c>
      <c r="K7" s="27" t="s">
        <v>7</v>
      </c>
      <c r="L7" s="27" t="s">
        <v>26</v>
      </c>
      <c r="M7" s="28" t="s">
        <v>8</v>
      </c>
    </row>
    <row r="8" spans="1:13" s="3" customFormat="1" ht="18" customHeight="1">
      <c r="A8" s="29">
        <v>1</v>
      </c>
      <c r="B8" s="56" t="s">
        <v>25</v>
      </c>
      <c r="C8" s="56" t="s">
        <v>9</v>
      </c>
      <c r="D8" s="56" t="s">
        <v>10</v>
      </c>
      <c r="E8" s="56" t="s">
        <v>11</v>
      </c>
      <c r="F8" s="56" t="s">
        <v>12</v>
      </c>
      <c r="G8" s="56" t="s">
        <v>13</v>
      </c>
      <c r="H8" s="56" t="s">
        <v>14</v>
      </c>
      <c r="I8" s="57" t="s">
        <v>15</v>
      </c>
      <c r="J8" s="56" t="s">
        <v>16</v>
      </c>
      <c r="K8" s="56" t="s">
        <v>17</v>
      </c>
      <c r="L8" s="56" t="s">
        <v>18</v>
      </c>
      <c r="M8" s="58">
        <v>13</v>
      </c>
    </row>
    <row r="9" spans="1:13" s="3" customFormat="1" ht="18" customHeight="1">
      <c r="A9" s="118"/>
      <c r="B9" s="119"/>
      <c r="C9" s="119"/>
      <c r="D9" s="119"/>
      <c r="E9" s="119"/>
      <c r="F9" s="119"/>
      <c r="G9" s="119"/>
      <c r="H9" s="119"/>
      <c r="I9" s="120"/>
      <c r="J9" s="119"/>
      <c r="K9" s="119"/>
      <c r="L9" s="119"/>
      <c r="M9" s="118"/>
    </row>
    <row r="10" spans="1:13" s="3" customFormat="1" ht="18" customHeight="1">
      <c r="A10" s="125" t="s">
        <v>22</v>
      </c>
      <c r="B10" s="121">
        <v>27394.84</v>
      </c>
      <c r="C10" s="121">
        <v>5718.8</v>
      </c>
      <c r="D10" s="121">
        <v>2785.26</v>
      </c>
      <c r="E10" s="121">
        <v>424.86</v>
      </c>
      <c r="F10" s="121">
        <v>928.16</v>
      </c>
      <c r="G10" s="121">
        <v>276.13</v>
      </c>
      <c r="H10" s="121">
        <v>1711.4</v>
      </c>
      <c r="I10" s="122">
        <v>39239.45</v>
      </c>
      <c r="J10" s="121">
        <v>1189.49</v>
      </c>
      <c r="K10" s="121">
        <v>1243.18</v>
      </c>
      <c r="L10" s="121">
        <v>37.65</v>
      </c>
      <c r="M10" s="123">
        <v>518.18</v>
      </c>
    </row>
    <row r="11" spans="1:13" s="3" customFormat="1" ht="18" customHeight="1">
      <c r="A11" s="126" t="s">
        <v>23</v>
      </c>
      <c r="B11" s="120">
        <v>27834.68</v>
      </c>
      <c r="C11" s="120">
        <v>7727.1</v>
      </c>
      <c r="D11" s="120">
        <v>2678.02</v>
      </c>
      <c r="E11" s="120">
        <v>417.93</v>
      </c>
      <c r="F11" s="120">
        <v>796.84</v>
      </c>
      <c r="G11" s="120">
        <v>286.73</v>
      </c>
      <c r="H11" s="120">
        <v>1935.03</v>
      </c>
      <c r="I11" s="119">
        <v>41676.33</v>
      </c>
      <c r="J11" s="120">
        <v>1418.14</v>
      </c>
      <c r="K11" s="120">
        <v>1220.18</v>
      </c>
      <c r="L11" s="120">
        <v>42.18</v>
      </c>
      <c r="M11" s="124">
        <v>542.83</v>
      </c>
    </row>
    <row r="12" spans="1:13" s="3" customFormat="1" ht="18" customHeight="1">
      <c r="A12" s="125" t="s">
        <v>24</v>
      </c>
      <c r="B12" s="121">
        <v>27658.65</v>
      </c>
      <c r="C12" s="121">
        <v>10748.22</v>
      </c>
      <c r="D12" s="121">
        <v>2732.86</v>
      </c>
      <c r="E12" s="121">
        <v>383.64</v>
      </c>
      <c r="F12" s="121">
        <v>746.83</v>
      </c>
      <c r="G12" s="121">
        <v>291.13</v>
      </c>
      <c r="H12" s="121">
        <v>2225.58</v>
      </c>
      <c r="I12" s="122">
        <v>44786.91</v>
      </c>
      <c r="J12" s="121">
        <v>1445.3</v>
      </c>
      <c r="K12" s="121">
        <v>1244.39</v>
      </c>
      <c r="L12" s="121">
        <v>49.2</v>
      </c>
      <c r="M12" s="123">
        <v>621.61</v>
      </c>
    </row>
    <row r="13" spans="1:13" s="3" customFormat="1" ht="18" customHeight="1">
      <c r="A13" s="126" t="s">
        <v>43</v>
      </c>
      <c r="B13" s="120" t="s">
        <v>44</v>
      </c>
      <c r="C13" s="120" t="s">
        <v>45</v>
      </c>
      <c r="D13" s="120" t="s">
        <v>46</v>
      </c>
      <c r="E13" s="120" t="s">
        <v>47</v>
      </c>
      <c r="F13" s="120" t="s">
        <v>48</v>
      </c>
      <c r="G13" s="120" t="s">
        <v>49</v>
      </c>
      <c r="H13" s="120" t="s">
        <v>50</v>
      </c>
      <c r="I13" s="119" t="s">
        <v>51</v>
      </c>
      <c r="J13" s="120" t="s">
        <v>52</v>
      </c>
      <c r="K13" s="120" t="s">
        <v>53</v>
      </c>
      <c r="L13" s="120" t="s">
        <v>54</v>
      </c>
      <c r="M13" s="124">
        <v>896.27</v>
      </c>
    </row>
    <row r="14" spans="1:13" s="3" customFormat="1" ht="18" customHeight="1">
      <c r="A14" s="125" t="s">
        <v>27</v>
      </c>
      <c r="B14" s="121" t="s">
        <v>28</v>
      </c>
      <c r="C14" s="121" t="s">
        <v>29</v>
      </c>
      <c r="D14" s="121" t="s">
        <v>30</v>
      </c>
      <c r="E14" s="121"/>
      <c r="F14" s="121" t="s">
        <v>31</v>
      </c>
      <c r="G14" s="121" t="s">
        <v>32</v>
      </c>
      <c r="H14" s="121" t="s">
        <v>33</v>
      </c>
      <c r="I14" s="122" t="s">
        <v>34</v>
      </c>
      <c r="J14" s="121" t="s">
        <v>35</v>
      </c>
      <c r="K14" s="121" t="s">
        <v>36</v>
      </c>
      <c r="L14" s="121" t="s">
        <v>37</v>
      </c>
      <c r="M14" s="123">
        <v>1301.52</v>
      </c>
    </row>
    <row r="15" spans="1:13" s="3" customFormat="1" ht="18" customHeight="1">
      <c r="A15" s="126" t="s">
        <v>55</v>
      </c>
      <c r="B15" s="120" t="s">
        <v>56</v>
      </c>
      <c r="C15" s="120" t="s">
        <v>57</v>
      </c>
      <c r="D15" s="120" t="s">
        <v>58</v>
      </c>
      <c r="E15" s="120"/>
      <c r="F15" s="120" t="s">
        <v>59</v>
      </c>
      <c r="G15" s="120" t="s">
        <v>60</v>
      </c>
      <c r="H15" s="120" t="s">
        <v>61</v>
      </c>
      <c r="I15" s="119" t="s">
        <v>62</v>
      </c>
      <c r="J15" s="120" t="s">
        <v>63</v>
      </c>
      <c r="K15" s="120" t="s">
        <v>64</v>
      </c>
      <c r="L15" s="120" t="s">
        <v>65</v>
      </c>
      <c r="M15" s="124">
        <v>1348.82</v>
      </c>
    </row>
    <row r="16" spans="1:13" s="3" customFormat="1" ht="18" customHeight="1">
      <c r="A16" s="125" t="s">
        <v>78</v>
      </c>
      <c r="B16" s="121" t="s">
        <v>80</v>
      </c>
      <c r="C16" s="121" t="s">
        <v>81</v>
      </c>
      <c r="D16" s="121" t="s">
        <v>82</v>
      </c>
      <c r="E16" s="121"/>
      <c r="F16" s="121" t="s">
        <v>83</v>
      </c>
      <c r="G16" s="121" t="s">
        <v>84</v>
      </c>
      <c r="H16" s="121" t="s">
        <v>85</v>
      </c>
      <c r="I16" s="122" t="s">
        <v>86</v>
      </c>
      <c r="J16" s="121" t="s">
        <v>87</v>
      </c>
      <c r="K16" s="121" t="s">
        <v>88</v>
      </c>
      <c r="L16" s="121" t="s">
        <v>89</v>
      </c>
      <c r="M16" s="123">
        <v>1358.52</v>
      </c>
    </row>
    <row r="17" spans="1:13" s="3" customFormat="1" ht="18" customHeight="1">
      <c r="A17" s="126" t="s">
        <v>99</v>
      </c>
      <c r="B17" s="120">
        <v>50392.41</v>
      </c>
      <c r="C17" s="120">
        <v>32740.07</v>
      </c>
      <c r="D17" s="120">
        <v>5560.38</v>
      </c>
      <c r="E17" s="120"/>
      <c r="F17" s="120">
        <v>1595.06</v>
      </c>
      <c r="G17" s="120">
        <v>5004.94</v>
      </c>
      <c r="H17" s="120">
        <v>9466.85</v>
      </c>
      <c r="I17" s="119">
        <v>104759.71</v>
      </c>
      <c r="J17" s="120">
        <v>3364.11</v>
      </c>
      <c r="K17" s="120">
        <v>1719.36</v>
      </c>
      <c r="L17" s="120">
        <v>52.28</v>
      </c>
      <c r="M17" s="124">
        <v>1804.7</v>
      </c>
    </row>
    <row r="18" spans="1:13" s="3" customFormat="1" ht="12" customHeight="1">
      <c r="A18" s="60"/>
      <c r="B18" s="54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</row>
    <row r="19" spans="1:13" s="3" customFormat="1" ht="12" customHeight="1">
      <c r="A19" s="60"/>
      <c r="B19" s="48" t="s">
        <v>20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</row>
    <row r="20" spans="1:13" s="3" customFormat="1" ht="12" customHeight="1">
      <c r="A20" s="60"/>
      <c r="B20" s="52" t="s">
        <v>39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5" s="2" customFormat="1" ht="12" customHeight="1">
      <c r="A21" s="61"/>
      <c r="B21" s="52" t="s">
        <v>101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  <c r="O21" s="5"/>
    </row>
    <row r="22" spans="1:13" s="2" customFormat="1" ht="12" customHeight="1">
      <c r="A22" s="6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</row>
    <row r="23" spans="1:13" s="2" customFormat="1" ht="12" customHeight="1">
      <c r="A23" s="6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</row>
    <row r="24" spans="1:13" s="2" customFormat="1" ht="12" customHeight="1" thickBot="1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9"/>
    </row>
    <row r="25" spans="1:13" s="2" customFormat="1" ht="17.25" customHeight="1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</row>
    <row r="26" spans="1:24" s="2" customFormat="1" ht="15.75" customHeigh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R26" s="6"/>
      <c r="X26" s="31"/>
    </row>
  </sheetData>
  <sheetProtection/>
  <mergeCells count="3">
    <mergeCell ref="A24:M24"/>
    <mergeCell ref="B2:M2"/>
    <mergeCell ref="B4:M4"/>
  </mergeCells>
  <printOptions/>
  <pageMargins left="0.9448818897637796" right="0.7086614173228347" top="0.7480314960629921" bottom="0.6299212598425197" header="0.31496062992125984" footer="0.6299212598425197"/>
  <pageSetup fitToHeight="1" fitToWidth="1" horizontalDpi="600" verticalDpi="600" orientation="landscape" scale="73" r:id="rId1"/>
  <ignoredErrors>
    <ignoredError sqref="B13:M13 B14:M14 B8:M8 B15:D15 F15:J15 K15:M15 B16:M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X43"/>
  <sheetViews>
    <sheetView view="pageBreakPreview" zoomScaleSheetLayoutView="100" zoomScalePageLayoutView="0" workbookViewId="0" topLeftCell="AF1">
      <selection activeCell="AM5" sqref="AM5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46" width="10.28125" style="0" customWidth="1"/>
  </cols>
  <sheetData>
    <row r="1" spans="1:50" ht="15.75" customHeight="1">
      <c r="A1" s="86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87"/>
      <c r="AU1" s="11"/>
      <c r="AV1" s="11"/>
      <c r="AW1" s="11"/>
      <c r="AX1" s="11"/>
    </row>
    <row r="2" spans="1:50" ht="15.75">
      <c r="A2" s="88"/>
      <c r="B2" s="32"/>
      <c r="C2" s="130" t="s">
        <v>21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 t="s">
        <v>21</v>
      </c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 t="s">
        <v>21</v>
      </c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 t="s">
        <v>21</v>
      </c>
      <c r="AN2" s="130"/>
      <c r="AO2" s="130"/>
      <c r="AP2" s="130"/>
      <c r="AQ2" s="130"/>
      <c r="AR2" s="130"/>
      <c r="AS2" s="130"/>
      <c r="AT2" s="131"/>
      <c r="AU2" s="32"/>
      <c r="AV2" s="32"/>
      <c r="AW2" s="32"/>
      <c r="AX2" s="32"/>
    </row>
    <row r="3" spans="1:50" ht="15.75">
      <c r="A3" s="88"/>
      <c r="B3" s="34"/>
      <c r="C3" s="3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3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34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34"/>
      <c r="AN3" s="12"/>
      <c r="AO3" s="12"/>
      <c r="AP3" s="12"/>
      <c r="AQ3" s="12"/>
      <c r="AR3" s="12"/>
      <c r="AS3" s="12"/>
      <c r="AT3" s="89"/>
      <c r="AU3" s="12"/>
      <c r="AV3" s="12"/>
      <c r="AW3" s="12"/>
      <c r="AX3" s="12"/>
    </row>
    <row r="4" spans="1:50" ht="41.25" customHeight="1">
      <c r="A4" s="88"/>
      <c r="B4" s="33"/>
      <c r="C4" s="132" t="s">
        <v>135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 t="s">
        <v>135</v>
      </c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 t="s">
        <v>135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 t="s">
        <v>135</v>
      </c>
      <c r="AN4" s="132"/>
      <c r="AO4" s="132"/>
      <c r="AP4" s="132"/>
      <c r="AQ4" s="132"/>
      <c r="AR4" s="132"/>
      <c r="AS4" s="132"/>
      <c r="AT4" s="133"/>
      <c r="AU4" s="42"/>
      <c r="AV4" s="42"/>
      <c r="AW4" s="42"/>
      <c r="AX4" s="42"/>
    </row>
    <row r="5" spans="1:50" ht="15.75">
      <c r="A5" s="8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90"/>
      <c r="AU5" s="13"/>
      <c r="AV5" s="13"/>
      <c r="AW5" s="13"/>
      <c r="AX5" s="13"/>
    </row>
    <row r="6" spans="1:50" ht="15.75">
      <c r="A6" s="88"/>
      <c r="B6" s="14"/>
      <c r="C6" s="14"/>
      <c r="D6" s="14"/>
      <c r="E6" s="14"/>
      <c r="F6" s="14"/>
      <c r="G6" s="14"/>
      <c r="H6" s="14"/>
      <c r="I6" s="14"/>
      <c r="J6" s="14"/>
      <c r="K6" s="14"/>
      <c r="L6" s="35"/>
      <c r="M6" s="14"/>
      <c r="N6" s="35" t="s">
        <v>42</v>
      </c>
      <c r="O6" s="14"/>
      <c r="P6" s="14"/>
      <c r="Q6" s="14"/>
      <c r="R6" s="14"/>
      <c r="S6" s="14"/>
      <c r="T6" s="14"/>
      <c r="U6" s="14"/>
      <c r="V6" s="14"/>
      <c r="W6" s="14"/>
      <c r="X6" s="35"/>
      <c r="Y6" s="14"/>
      <c r="Z6" s="35" t="s">
        <v>42</v>
      </c>
      <c r="AA6" s="14"/>
      <c r="AB6" s="14"/>
      <c r="AC6" s="14"/>
      <c r="AD6" s="14"/>
      <c r="AE6" s="14"/>
      <c r="AF6" s="14"/>
      <c r="AG6" s="14"/>
      <c r="AH6" s="14"/>
      <c r="AI6" s="14"/>
      <c r="AJ6" s="35"/>
      <c r="AK6" s="14"/>
      <c r="AL6" s="35" t="s">
        <v>42</v>
      </c>
      <c r="AM6" s="14"/>
      <c r="AN6" s="14"/>
      <c r="AO6" s="14"/>
      <c r="AP6" s="14"/>
      <c r="AQ6" s="14"/>
      <c r="AR6" s="14"/>
      <c r="AS6" s="14"/>
      <c r="AT6" s="91" t="s">
        <v>42</v>
      </c>
      <c r="AU6" s="12"/>
      <c r="AV6" s="32"/>
      <c r="AW6" s="12"/>
      <c r="AX6" s="12"/>
    </row>
    <row r="7" spans="1:46" ht="25.5" customHeight="1">
      <c r="A7" s="134" t="s">
        <v>102</v>
      </c>
      <c r="B7" s="139" t="s">
        <v>77</v>
      </c>
      <c r="C7" s="136" t="s">
        <v>38</v>
      </c>
      <c r="D7" s="137"/>
      <c r="E7" s="137"/>
      <c r="F7" s="138"/>
      <c r="G7" s="136" t="s">
        <v>0</v>
      </c>
      <c r="H7" s="137"/>
      <c r="I7" s="137"/>
      <c r="J7" s="138"/>
      <c r="K7" s="136" t="s">
        <v>1</v>
      </c>
      <c r="L7" s="137"/>
      <c r="M7" s="137"/>
      <c r="N7" s="138"/>
      <c r="O7" s="136" t="s">
        <v>2</v>
      </c>
      <c r="P7" s="137"/>
      <c r="Q7" s="137"/>
      <c r="R7" s="138"/>
      <c r="S7" s="136" t="s">
        <v>3</v>
      </c>
      <c r="T7" s="137"/>
      <c r="U7" s="137"/>
      <c r="V7" s="138"/>
      <c r="W7" s="136" t="s">
        <v>4</v>
      </c>
      <c r="X7" s="137"/>
      <c r="Y7" s="137"/>
      <c r="Z7" s="138"/>
      <c r="AA7" s="136" t="s">
        <v>5</v>
      </c>
      <c r="AB7" s="137"/>
      <c r="AC7" s="137"/>
      <c r="AD7" s="138"/>
      <c r="AE7" s="136" t="s">
        <v>6</v>
      </c>
      <c r="AF7" s="137"/>
      <c r="AG7" s="137"/>
      <c r="AH7" s="138"/>
      <c r="AI7" s="136" t="s">
        <v>7</v>
      </c>
      <c r="AJ7" s="137"/>
      <c r="AK7" s="137"/>
      <c r="AL7" s="138"/>
      <c r="AM7" s="136" t="s">
        <v>26</v>
      </c>
      <c r="AN7" s="137"/>
      <c r="AO7" s="137"/>
      <c r="AP7" s="138"/>
      <c r="AQ7" s="136" t="s">
        <v>8</v>
      </c>
      <c r="AR7" s="137"/>
      <c r="AS7" s="137"/>
      <c r="AT7" s="141"/>
    </row>
    <row r="8" spans="1:46" ht="15">
      <c r="A8" s="135"/>
      <c r="B8" s="140"/>
      <c r="C8" s="106" t="s">
        <v>27</v>
      </c>
      <c r="D8" s="66" t="s">
        <v>55</v>
      </c>
      <c r="E8" s="66" t="s">
        <v>78</v>
      </c>
      <c r="F8" s="107" t="s">
        <v>99</v>
      </c>
      <c r="G8" s="106" t="s">
        <v>27</v>
      </c>
      <c r="H8" s="66" t="s">
        <v>55</v>
      </c>
      <c r="I8" s="66" t="s">
        <v>78</v>
      </c>
      <c r="J8" s="107" t="s">
        <v>99</v>
      </c>
      <c r="K8" s="106" t="s">
        <v>27</v>
      </c>
      <c r="L8" s="66" t="s">
        <v>55</v>
      </c>
      <c r="M8" s="66" t="s">
        <v>78</v>
      </c>
      <c r="N8" s="107" t="s">
        <v>99</v>
      </c>
      <c r="O8" s="106" t="s">
        <v>27</v>
      </c>
      <c r="P8" s="66" t="s">
        <v>55</v>
      </c>
      <c r="Q8" s="66" t="s">
        <v>78</v>
      </c>
      <c r="R8" s="107" t="s">
        <v>99</v>
      </c>
      <c r="S8" s="106" t="s">
        <v>27</v>
      </c>
      <c r="T8" s="66" t="s">
        <v>55</v>
      </c>
      <c r="U8" s="66" t="s">
        <v>78</v>
      </c>
      <c r="V8" s="107" t="s">
        <v>99</v>
      </c>
      <c r="W8" s="106" t="s">
        <v>27</v>
      </c>
      <c r="X8" s="66" t="s">
        <v>55</v>
      </c>
      <c r="Y8" s="66" t="s">
        <v>78</v>
      </c>
      <c r="Z8" s="107" t="s">
        <v>99</v>
      </c>
      <c r="AA8" s="106" t="s">
        <v>27</v>
      </c>
      <c r="AB8" s="66" t="s">
        <v>55</v>
      </c>
      <c r="AC8" s="66" t="s">
        <v>78</v>
      </c>
      <c r="AD8" s="107" t="s">
        <v>99</v>
      </c>
      <c r="AE8" s="106" t="s">
        <v>27</v>
      </c>
      <c r="AF8" s="66" t="s">
        <v>55</v>
      </c>
      <c r="AG8" s="66" t="s">
        <v>78</v>
      </c>
      <c r="AH8" s="107" t="s">
        <v>99</v>
      </c>
      <c r="AI8" s="106" t="s">
        <v>27</v>
      </c>
      <c r="AJ8" s="66" t="s">
        <v>55</v>
      </c>
      <c r="AK8" s="66" t="s">
        <v>78</v>
      </c>
      <c r="AL8" s="107" t="s">
        <v>99</v>
      </c>
      <c r="AM8" s="106" t="s">
        <v>27</v>
      </c>
      <c r="AN8" s="66" t="s">
        <v>55</v>
      </c>
      <c r="AO8" s="66" t="s">
        <v>78</v>
      </c>
      <c r="AP8" s="107" t="s">
        <v>99</v>
      </c>
      <c r="AQ8" s="106" t="s">
        <v>27</v>
      </c>
      <c r="AR8" s="66" t="s">
        <v>55</v>
      </c>
      <c r="AS8" s="66" t="s">
        <v>78</v>
      </c>
      <c r="AT8" s="116" t="s">
        <v>99</v>
      </c>
    </row>
    <row r="9" spans="1:46" ht="15">
      <c r="A9" s="92">
        <v>1</v>
      </c>
      <c r="B9" s="45">
        <v>2</v>
      </c>
      <c r="C9" s="56" t="s">
        <v>9</v>
      </c>
      <c r="D9" s="56" t="s">
        <v>10</v>
      </c>
      <c r="E9" s="56" t="s">
        <v>11</v>
      </c>
      <c r="F9" s="56" t="s">
        <v>12</v>
      </c>
      <c r="G9" s="56" t="s">
        <v>13</v>
      </c>
      <c r="H9" s="56" t="s">
        <v>14</v>
      </c>
      <c r="I9" s="56" t="s">
        <v>15</v>
      </c>
      <c r="J9" s="56" t="s">
        <v>16</v>
      </c>
      <c r="K9" s="56" t="s">
        <v>17</v>
      </c>
      <c r="L9" s="56" t="s">
        <v>18</v>
      </c>
      <c r="M9" s="56" t="s">
        <v>66</v>
      </c>
      <c r="N9" s="56" t="s">
        <v>67</v>
      </c>
      <c r="O9" s="56" t="s">
        <v>68</v>
      </c>
      <c r="P9" s="56" t="s">
        <v>69</v>
      </c>
      <c r="Q9" s="56" t="s">
        <v>70</v>
      </c>
      <c r="R9" s="56" t="s">
        <v>71</v>
      </c>
      <c r="S9" s="56" t="s">
        <v>72</v>
      </c>
      <c r="T9" s="56" t="s">
        <v>73</v>
      </c>
      <c r="U9" s="56" t="s">
        <v>74</v>
      </c>
      <c r="V9" s="56" t="s">
        <v>75</v>
      </c>
      <c r="W9" s="56" t="s">
        <v>76</v>
      </c>
      <c r="X9" s="56" t="s">
        <v>103</v>
      </c>
      <c r="Y9" s="56" t="s">
        <v>104</v>
      </c>
      <c r="Z9" s="56" t="s">
        <v>105</v>
      </c>
      <c r="AA9" s="56" t="s">
        <v>106</v>
      </c>
      <c r="AB9" s="56" t="s">
        <v>107</v>
      </c>
      <c r="AC9" s="56" t="s">
        <v>108</v>
      </c>
      <c r="AD9" s="56" t="s">
        <v>109</v>
      </c>
      <c r="AE9" s="56" t="s">
        <v>110</v>
      </c>
      <c r="AF9" s="56" t="s">
        <v>111</v>
      </c>
      <c r="AG9" s="56" t="s">
        <v>112</v>
      </c>
      <c r="AH9" s="56" t="s">
        <v>113</v>
      </c>
      <c r="AI9" s="56" t="s">
        <v>114</v>
      </c>
      <c r="AJ9" s="56" t="s">
        <v>115</v>
      </c>
      <c r="AK9" s="56" t="s">
        <v>116</v>
      </c>
      <c r="AL9" s="56" t="s">
        <v>117</v>
      </c>
      <c r="AM9" s="56" t="s">
        <v>118</v>
      </c>
      <c r="AN9" s="56" t="s">
        <v>119</v>
      </c>
      <c r="AO9" s="56" t="s">
        <v>120</v>
      </c>
      <c r="AP9" s="56" t="s">
        <v>121</v>
      </c>
      <c r="AQ9" s="45">
        <v>43</v>
      </c>
      <c r="AR9" s="64">
        <v>44</v>
      </c>
      <c r="AS9" s="65" t="s">
        <v>122</v>
      </c>
      <c r="AT9" s="93" t="s">
        <v>123</v>
      </c>
    </row>
    <row r="10" spans="1:46" ht="18" customHeight="1">
      <c r="A10" s="94"/>
      <c r="B10" s="6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36"/>
      <c r="AR10" s="37"/>
      <c r="AS10" s="10"/>
      <c r="AT10" s="95"/>
    </row>
    <row r="11" spans="1:46" ht="18" customHeight="1">
      <c r="A11" s="108">
        <v>1</v>
      </c>
      <c r="B11" s="62" t="s">
        <v>124</v>
      </c>
      <c r="C11" s="67">
        <v>1062.5</v>
      </c>
      <c r="D11" s="67">
        <v>852.02</v>
      </c>
      <c r="E11" s="67">
        <v>853.98</v>
      </c>
      <c r="F11" s="67">
        <v>908.19</v>
      </c>
      <c r="G11" s="67">
        <v>212.5</v>
      </c>
      <c r="H11" s="67">
        <v>332.98</v>
      </c>
      <c r="I11" s="67">
        <v>470.58</v>
      </c>
      <c r="J11" s="67">
        <v>591.73</v>
      </c>
      <c r="K11" s="67">
        <v>87.08</v>
      </c>
      <c r="L11" s="67">
        <v>74.58</v>
      </c>
      <c r="M11" s="67">
        <v>91.52</v>
      </c>
      <c r="N11" s="67">
        <v>92.3</v>
      </c>
      <c r="O11" s="67">
        <v>29.71</v>
      </c>
      <c r="P11" s="67">
        <v>27.25</v>
      </c>
      <c r="Q11" s="67">
        <v>28.26</v>
      </c>
      <c r="R11" s="67">
        <v>31.71</v>
      </c>
      <c r="S11" s="67">
        <v>57.05</v>
      </c>
      <c r="T11" s="67">
        <v>69.52</v>
      </c>
      <c r="U11" s="67">
        <v>76.89</v>
      </c>
      <c r="V11" s="67">
        <v>86.75</v>
      </c>
      <c r="W11" s="67">
        <v>364.34</v>
      </c>
      <c r="X11" s="67">
        <v>353.83</v>
      </c>
      <c r="Y11" s="67">
        <v>388.36</v>
      </c>
      <c r="Z11" s="67">
        <v>423.37</v>
      </c>
      <c r="AA11" s="68">
        <v>1813.18</v>
      </c>
      <c r="AB11" s="68">
        <v>1710.18</v>
      </c>
      <c r="AC11" s="68">
        <v>1909.59</v>
      </c>
      <c r="AD11" s="68">
        <v>2134.05</v>
      </c>
      <c r="AE11" s="67">
        <v>30.59</v>
      </c>
      <c r="AF11" s="67">
        <v>33.25</v>
      </c>
      <c r="AG11" s="67">
        <v>43.22</v>
      </c>
      <c r="AH11" s="67">
        <v>46.49</v>
      </c>
      <c r="AI11" s="67">
        <v>6.69</v>
      </c>
      <c r="AJ11" s="67">
        <v>2.98</v>
      </c>
      <c r="AK11" s="67">
        <v>0.01</v>
      </c>
      <c r="AL11" s="67">
        <v>0</v>
      </c>
      <c r="AM11" s="67">
        <v>0.83</v>
      </c>
      <c r="AN11" s="67">
        <v>1.07</v>
      </c>
      <c r="AO11" s="67">
        <v>1.02</v>
      </c>
      <c r="AP11" s="67">
        <v>0.29</v>
      </c>
      <c r="AQ11" s="67">
        <v>30.09</v>
      </c>
      <c r="AR11" s="69">
        <v>35.29</v>
      </c>
      <c r="AS11" s="67">
        <v>39.46</v>
      </c>
      <c r="AT11" s="96">
        <v>46.28</v>
      </c>
    </row>
    <row r="12" spans="1:46" ht="18" customHeight="1">
      <c r="A12" s="108">
        <v>2</v>
      </c>
      <c r="B12" s="62" t="s">
        <v>125</v>
      </c>
      <c r="C12" s="70">
        <v>175.61</v>
      </c>
      <c r="D12" s="70">
        <v>137.41</v>
      </c>
      <c r="E12" s="70">
        <v>142.02</v>
      </c>
      <c r="F12" s="70">
        <v>140.96</v>
      </c>
      <c r="G12" s="70">
        <v>34.98</v>
      </c>
      <c r="H12" s="70">
        <v>54.54</v>
      </c>
      <c r="I12" s="70">
        <v>79.96</v>
      </c>
      <c r="J12" s="70">
        <v>95.88</v>
      </c>
      <c r="K12" s="70">
        <v>31.7</v>
      </c>
      <c r="L12" s="70">
        <v>28.75</v>
      </c>
      <c r="M12" s="70">
        <v>29.53</v>
      </c>
      <c r="N12" s="70">
        <v>33.54</v>
      </c>
      <c r="O12" s="70">
        <v>0.31</v>
      </c>
      <c r="P12" s="70">
        <v>0.24</v>
      </c>
      <c r="Q12" s="70">
        <v>0.21</v>
      </c>
      <c r="R12" s="70">
        <v>0.28</v>
      </c>
      <c r="S12" s="70">
        <v>14.68</v>
      </c>
      <c r="T12" s="70">
        <v>18.61</v>
      </c>
      <c r="U12" s="70">
        <v>19.08</v>
      </c>
      <c r="V12" s="70">
        <v>14.43</v>
      </c>
      <c r="W12" s="70">
        <v>13.99</v>
      </c>
      <c r="X12" s="70">
        <v>19.94</v>
      </c>
      <c r="Y12" s="70">
        <v>8.9</v>
      </c>
      <c r="Z12" s="70">
        <v>32.62</v>
      </c>
      <c r="AA12" s="71">
        <v>271.27</v>
      </c>
      <c r="AB12" s="71">
        <v>259.4</v>
      </c>
      <c r="AC12" s="71">
        <v>279.72</v>
      </c>
      <c r="AD12" s="71">
        <v>317.71</v>
      </c>
      <c r="AE12" s="70">
        <v>19.7</v>
      </c>
      <c r="AF12" s="70">
        <v>19.41</v>
      </c>
      <c r="AG12" s="70">
        <v>21.71</v>
      </c>
      <c r="AH12" s="70">
        <v>23.33</v>
      </c>
      <c r="AI12" s="70">
        <v>2.42</v>
      </c>
      <c r="AJ12" s="70">
        <v>1.25</v>
      </c>
      <c r="AK12" s="70">
        <v>1.45</v>
      </c>
      <c r="AL12" s="70">
        <v>1.4</v>
      </c>
      <c r="AM12" s="70">
        <v>0.13</v>
      </c>
      <c r="AN12" s="70">
        <v>0.09</v>
      </c>
      <c r="AO12" s="70">
        <v>0.21</v>
      </c>
      <c r="AP12" s="70">
        <v>0.31</v>
      </c>
      <c r="AQ12" s="70">
        <v>3.49</v>
      </c>
      <c r="AR12" s="72">
        <v>4.87</v>
      </c>
      <c r="AS12" s="70">
        <v>5.83</v>
      </c>
      <c r="AT12" s="97">
        <v>0.53</v>
      </c>
    </row>
    <row r="13" spans="1:46" ht="18" customHeight="1">
      <c r="A13" s="108">
        <v>3</v>
      </c>
      <c r="B13" s="62" t="s">
        <v>90</v>
      </c>
      <c r="C13" s="67">
        <v>163.82</v>
      </c>
      <c r="D13" s="67">
        <v>129.36</v>
      </c>
      <c r="E13" s="67">
        <v>131.95</v>
      </c>
      <c r="F13" s="67">
        <v>113.83</v>
      </c>
      <c r="G13" s="67">
        <v>31.63</v>
      </c>
      <c r="H13" s="67">
        <v>48.16</v>
      </c>
      <c r="I13" s="67">
        <v>68.61</v>
      </c>
      <c r="J13" s="67">
        <v>75.63</v>
      </c>
      <c r="K13" s="67">
        <v>21.38</v>
      </c>
      <c r="L13" s="67">
        <v>25.28</v>
      </c>
      <c r="M13" s="67">
        <v>25.69</v>
      </c>
      <c r="N13" s="67">
        <v>23.44</v>
      </c>
      <c r="O13" s="67">
        <v>0.62</v>
      </c>
      <c r="P13" s="67">
        <v>0.66</v>
      </c>
      <c r="Q13" s="67">
        <v>0.63</v>
      </c>
      <c r="R13" s="67">
        <v>0.44</v>
      </c>
      <c r="S13" s="67">
        <v>6.13</v>
      </c>
      <c r="T13" s="67">
        <v>7.69</v>
      </c>
      <c r="U13" s="67">
        <v>8.23</v>
      </c>
      <c r="V13" s="67">
        <v>15.26</v>
      </c>
      <c r="W13" s="67">
        <v>17.02</v>
      </c>
      <c r="X13" s="67">
        <v>10.7</v>
      </c>
      <c r="Y13" s="67">
        <v>8.04</v>
      </c>
      <c r="Z13" s="67">
        <v>15.64</v>
      </c>
      <c r="AA13" s="68">
        <v>240.6</v>
      </c>
      <c r="AB13" s="68">
        <v>221.85</v>
      </c>
      <c r="AC13" s="68">
        <v>243.15</v>
      </c>
      <c r="AD13" s="68">
        <v>244.24</v>
      </c>
      <c r="AE13" s="67">
        <v>7.83</v>
      </c>
      <c r="AF13" s="67">
        <v>9.83</v>
      </c>
      <c r="AG13" s="67">
        <v>11.38</v>
      </c>
      <c r="AH13" s="67">
        <v>11.24</v>
      </c>
      <c r="AI13" s="67">
        <v>1.13</v>
      </c>
      <c r="AJ13" s="67">
        <v>0.33</v>
      </c>
      <c r="AK13" s="67">
        <v>0.33</v>
      </c>
      <c r="AL13" s="67">
        <v>1.33</v>
      </c>
      <c r="AM13" s="67">
        <v>0.31</v>
      </c>
      <c r="AN13" s="67">
        <v>0.08</v>
      </c>
      <c r="AO13" s="67">
        <v>0.08</v>
      </c>
      <c r="AP13" s="67">
        <v>0.28</v>
      </c>
      <c r="AQ13" s="67">
        <v>4.48</v>
      </c>
      <c r="AR13" s="69">
        <v>0.93</v>
      </c>
      <c r="AS13" s="67">
        <v>1.43</v>
      </c>
      <c r="AT13" s="96">
        <v>12</v>
      </c>
    </row>
    <row r="14" spans="1:46" ht="18" customHeight="1">
      <c r="A14" s="108">
        <v>4</v>
      </c>
      <c r="B14" s="62" t="s">
        <v>126</v>
      </c>
      <c r="C14" s="70">
        <v>8293.19</v>
      </c>
      <c r="D14" s="70">
        <v>6748.01</v>
      </c>
      <c r="E14" s="70">
        <v>6635.87</v>
      </c>
      <c r="F14" s="70">
        <v>6844.57</v>
      </c>
      <c r="G14" s="70">
        <v>1646.11</v>
      </c>
      <c r="H14" s="70">
        <v>2581.68</v>
      </c>
      <c r="I14" s="70">
        <v>3642.92</v>
      </c>
      <c r="J14" s="70">
        <v>4367.33</v>
      </c>
      <c r="K14" s="70">
        <v>918.76</v>
      </c>
      <c r="L14" s="70">
        <v>937.92</v>
      </c>
      <c r="M14" s="70">
        <v>917.71</v>
      </c>
      <c r="N14" s="70">
        <v>939.12</v>
      </c>
      <c r="O14" s="70">
        <v>383.43</v>
      </c>
      <c r="P14" s="70">
        <v>493.78</v>
      </c>
      <c r="Q14" s="70">
        <v>508.21</v>
      </c>
      <c r="R14" s="70">
        <v>732.73</v>
      </c>
      <c r="S14" s="70">
        <v>562.89</v>
      </c>
      <c r="T14" s="70">
        <v>628.61</v>
      </c>
      <c r="U14" s="70">
        <v>653.75</v>
      </c>
      <c r="V14" s="70">
        <v>698.19</v>
      </c>
      <c r="W14" s="70">
        <v>551.45</v>
      </c>
      <c r="X14" s="70">
        <v>737.94</v>
      </c>
      <c r="Y14" s="70">
        <v>743.92</v>
      </c>
      <c r="Z14" s="70">
        <v>920.28</v>
      </c>
      <c r="AA14" s="71">
        <v>12355.83</v>
      </c>
      <c r="AB14" s="71">
        <v>12127.92</v>
      </c>
      <c r="AC14" s="71">
        <v>13102.38</v>
      </c>
      <c r="AD14" s="71">
        <v>14502.22</v>
      </c>
      <c r="AE14" s="70">
        <v>218.61</v>
      </c>
      <c r="AF14" s="70">
        <v>285.12</v>
      </c>
      <c r="AG14" s="70">
        <v>345.57</v>
      </c>
      <c r="AH14" s="70">
        <v>349.89</v>
      </c>
      <c r="AI14" s="70">
        <v>118.97</v>
      </c>
      <c r="AJ14" s="70">
        <v>112.79</v>
      </c>
      <c r="AK14" s="70">
        <v>111.03</v>
      </c>
      <c r="AL14" s="70">
        <v>106.48</v>
      </c>
      <c r="AM14" s="70">
        <v>11.49</v>
      </c>
      <c r="AN14" s="70">
        <v>2.7</v>
      </c>
      <c r="AO14" s="70">
        <v>2.31</v>
      </c>
      <c r="AP14" s="70">
        <v>2.58</v>
      </c>
      <c r="AQ14" s="70">
        <v>131</v>
      </c>
      <c r="AR14" s="72">
        <v>124.47</v>
      </c>
      <c r="AS14" s="70">
        <v>109.19</v>
      </c>
      <c r="AT14" s="97">
        <v>135.41</v>
      </c>
    </row>
    <row r="15" spans="1:46" ht="18" customHeight="1">
      <c r="A15" s="108">
        <v>5</v>
      </c>
      <c r="B15" s="62" t="s">
        <v>91</v>
      </c>
      <c r="C15" s="67">
        <v>173.19</v>
      </c>
      <c r="D15" s="67">
        <v>128.59</v>
      </c>
      <c r="E15" s="67">
        <v>123.67</v>
      </c>
      <c r="F15" s="67">
        <v>120.87</v>
      </c>
      <c r="G15" s="67">
        <v>34.12</v>
      </c>
      <c r="H15" s="67">
        <v>53.94</v>
      </c>
      <c r="I15" s="67">
        <v>71.13</v>
      </c>
      <c r="J15" s="67">
        <v>82.99</v>
      </c>
      <c r="K15" s="67">
        <v>19.6</v>
      </c>
      <c r="L15" s="67">
        <v>20.13</v>
      </c>
      <c r="M15" s="67">
        <v>71.13</v>
      </c>
      <c r="N15" s="67">
        <v>18.84</v>
      </c>
      <c r="O15" s="67">
        <v>0.03</v>
      </c>
      <c r="P15" s="67">
        <v>0.02</v>
      </c>
      <c r="Q15" s="67">
        <v>0.02</v>
      </c>
      <c r="R15" s="67">
        <v>0</v>
      </c>
      <c r="S15" s="67">
        <v>11.71</v>
      </c>
      <c r="T15" s="67">
        <v>15.43</v>
      </c>
      <c r="U15" s="67">
        <v>13.82</v>
      </c>
      <c r="V15" s="67">
        <v>14.6</v>
      </c>
      <c r="W15" s="67">
        <v>9.08</v>
      </c>
      <c r="X15" s="67">
        <v>11.16</v>
      </c>
      <c r="Y15" s="67">
        <v>13.54</v>
      </c>
      <c r="Z15" s="67">
        <v>22.56</v>
      </c>
      <c r="AA15" s="68">
        <v>247.73</v>
      </c>
      <c r="AB15" s="68">
        <v>229.27</v>
      </c>
      <c r="AC15" s="68">
        <v>241.34</v>
      </c>
      <c r="AD15" s="68">
        <v>259.86</v>
      </c>
      <c r="AE15" s="67">
        <v>5.34</v>
      </c>
      <c r="AF15" s="67">
        <v>5.63</v>
      </c>
      <c r="AG15" s="67">
        <v>6</v>
      </c>
      <c r="AH15" s="67">
        <v>7.94</v>
      </c>
      <c r="AI15" s="67">
        <v>1.63</v>
      </c>
      <c r="AJ15" s="67">
        <v>1.15</v>
      </c>
      <c r="AK15" s="67">
        <v>1.15</v>
      </c>
      <c r="AL15" s="67">
        <v>1.4</v>
      </c>
      <c r="AM15" s="67">
        <v>0.08</v>
      </c>
      <c r="AN15" s="67">
        <v>0.19</v>
      </c>
      <c r="AO15" s="67">
        <v>0.12</v>
      </c>
      <c r="AP15" s="67">
        <v>0.07</v>
      </c>
      <c r="AQ15" s="67">
        <v>6.52</v>
      </c>
      <c r="AR15" s="69">
        <v>2.24</v>
      </c>
      <c r="AS15" s="67">
        <v>6.49</v>
      </c>
      <c r="AT15" s="96">
        <v>10</v>
      </c>
    </row>
    <row r="16" spans="1:46" ht="18" customHeight="1">
      <c r="A16" s="108">
        <v>6</v>
      </c>
      <c r="B16" s="62" t="s">
        <v>127</v>
      </c>
      <c r="C16" s="70">
        <v>3034.75</v>
      </c>
      <c r="D16" s="70">
        <v>2438.3799999999997</v>
      </c>
      <c r="E16" s="70">
        <f>1.41+27.14+20.51+23.26+2242.47</f>
        <v>2314.79</v>
      </c>
      <c r="F16" s="70">
        <v>2388.76</v>
      </c>
      <c r="G16" s="70">
        <v>577.8</v>
      </c>
      <c r="H16" s="70">
        <v>1011.73</v>
      </c>
      <c r="I16" s="70">
        <f>0.8+15.12+11.84+13.51+1229.39</f>
        <v>1270.66</v>
      </c>
      <c r="J16" s="70">
        <v>1586.24</v>
      </c>
      <c r="K16" s="70">
        <v>374.31</v>
      </c>
      <c r="L16" s="70">
        <v>359.85999999999996</v>
      </c>
      <c r="M16" s="70">
        <f>0.21+4.34+3.87+4.29+382.03</f>
        <v>394.73999999999995</v>
      </c>
      <c r="N16" s="70">
        <v>410.29</v>
      </c>
      <c r="O16" s="70">
        <v>13.07</v>
      </c>
      <c r="P16" s="70">
        <v>6.9</v>
      </c>
      <c r="Q16" s="70">
        <f>0.02+0.12+0.07+0.1+9.9</f>
        <v>10.21</v>
      </c>
      <c r="R16" s="70">
        <v>10.33</v>
      </c>
      <c r="S16" s="70">
        <v>191.72</v>
      </c>
      <c r="T16" s="70">
        <v>196.59</v>
      </c>
      <c r="U16" s="70">
        <f>0.16+3.65+2.48+2.58+213.52</f>
        <v>222.39000000000001</v>
      </c>
      <c r="V16" s="70">
        <v>257.55</v>
      </c>
      <c r="W16" s="70">
        <v>191.87</v>
      </c>
      <c r="X16" s="70">
        <v>212.7</v>
      </c>
      <c r="Y16" s="70">
        <f>0.62+2.97+2.32+3.52+208.2</f>
        <v>217.63</v>
      </c>
      <c r="Z16" s="70">
        <v>272.7</v>
      </c>
      <c r="AA16" s="73">
        <v>4383.52</v>
      </c>
      <c r="AB16" s="73">
        <v>4226.16</v>
      </c>
      <c r="AC16" s="73">
        <f>3.22+53.34+41.09+47.26+4285.51</f>
        <v>4430.42</v>
      </c>
      <c r="AD16" s="73">
        <v>4925.87</v>
      </c>
      <c r="AE16" s="70">
        <v>91.51</v>
      </c>
      <c r="AF16" s="70">
        <v>104.31</v>
      </c>
      <c r="AG16" s="70">
        <f>0.45+5.63+1.75+1.39+111.64</f>
        <v>120.86</v>
      </c>
      <c r="AH16" s="70">
        <v>124.06</v>
      </c>
      <c r="AI16" s="70">
        <v>24.26</v>
      </c>
      <c r="AJ16" s="70">
        <v>18.54</v>
      </c>
      <c r="AK16" s="70">
        <f>0.01+0.23+0.18+0.29+24.64</f>
        <v>25.35</v>
      </c>
      <c r="AL16" s="70">
        <v>23.25</v>
      </c>
      <c r="AM16" s="70">
        <v>6.37</v>
      </c>
      <c r="AN16" s="70">
        <v>3.25</v>
      </c>
      <c r="AO16" s="70">
        <f>0.01+0.56+0.11+0.1+2.28</f>
        <v>3.0599999999999996</v>
      </c>
      <c r="AP16" s="70">
        <v>3.73</v>
      </c>
      <c r="AQ16" s="70">
        <v>76.8</v>
      </c>
      <c r="AR16" s="72">
        <v>74.58000000000001</v>
      </c>
      <c r="AS16" s="70">
        <f>1.26+2.77+0.44+97.5</f>
        <v>101.97</v>
      </c>
      <c r="AT16" s="97">
        <v>109.04</v>
      </c>
    </row>
    <row r="17" spans="1:46" ht="18" customHeight="1">
      <c r="A17" s="108">
        <v>7</v>
      </c>
      <c r="B17" s="62" t="s">
        <v>92</v>
      </c>
      <c r="C17" s="67">
        <v>757.41</v>
      </c>
      <c r="D17" s="67">
        <v>632.57</v>
      </c>
      <c r="E17" s="67">
        <v>638.9</v>
      </c>
      <c r="F17" s="67">
        <v>626.89</v>
      </c>
      <c r="G17" s="67">
        <v>150.05</v>
      </c>
      <c r="H17" s="67">
        <v>230.19</v>
      </c>
      <c r="I17" s="67">
        <v>319.45</v>
      </c>
      <c r="J17" s="67">
        <v>434.05</v>
      </c>
      <c r="K17" s="67">
        <v>107.06</v>
      </c>
      <c r="L17" s="67">
        <v>104.99</v>
      </c>
      <c r="M17" s="67">
        <v>106.04</v>
      </c>
      <c r="N17" s="67">
        <v>115.05</v>
      </c>
      <c r="O17" s="67">
        <v>0.79</v>
      </c>
      <c r="P17" s="67">
        <v>0.51</v>
      </c>
      <c r="Q17" s="67">
        <v>0.48</v>
      </c>
      <c r="R17" s="67">
        <v>0.37</v>
      </c>
      <c r="S17" s="67">
        <v>59.68</v>
      </c>
      <c r="T17" s="67">
        <v>65.11</v>
      </c>
      <c r="U17" s="67">
        <v>67.71</v>
      </c>
      <c r="V17" s="67">
        <v>92.74</v>
      </c>
      <c r="W17" s="67">
        <v>117.62</v>
      </c>
      <c r="X17" s="67">
        <v>91.71</v>
      </c>
      <c r="Y17" s="67">
        <v>80.23</v>
      </c>
      <c r="Z17" s="67">
        <v>118.1</v>
      </c>
      <c r="AA17" s="74">
        <v>1193.15</v>
      </c>
      <c r="AB17" s="74">
        <v>1125.08</v>
      </c>
      <c r="AC17" s="74">
        <v>1212.81</v>
      </c>
      <c r="AD17" s="74">
        <v>1387.2</v>
      </c>
      <c r="AE17" s="67">
        <v>13.58</v>
      </c>
      <c r="AF17" s="67">
        <v>13.66</v>
      </c>
      <c r="AG17" s="67">
        <v>19.69</v>
      </c>
      <c r="AH17" s="67">
        <v>13.08</v>
      </c>
      <c r="AI17" s="67">
        <v>6.39</v>
      </c>
      <c r="AJ17" s="67">
        <v>6.56</v>
      </c>
      <c r="AK17" s="67">
        <v>6.56</v>
      </c>
      <c r="AL17" s="67">
        <v>6.35</v>
      </c>
      <c r="AM17" s="67">
        <v>0.34</v>
      </c>
      <c r="AN17" s="67">
        <v>1.05</v>
      </c>
      <c r="AO17" s="67">
        <v>1.01</v>
      </c>
      <c r="AP17" s="67">
        <v>0.19</v>
      </c>
      <c r="AQ17" s="67">
        <v>16.05</v>
      </c>
      <c r="AR17" s="69">
        <v>19.24</v>
      </c>
      <c r="AS17" s="67">
        <v>19.24</v>
      </c>
      <c r="AT17" s="96">
        <v>23.21</v>
      </c>
    </row>
    <row r="18" spans="1:46" ht="18" customHeight="1">
      <c r="A18" s="108">
        <v>8</v>
      </c>
      <c r="B18" s="62" t="s">
        <v>93</v>
      </c>
      <c r="C18" s="70">
        <v>11250.72</v>
      </c>
      <c r="D18" s="70">
        <v>10236.7</v>
      </c>
      <c r="E18" s="70">
        <v>10570.43</v>
      </c>
      <c r="F18" s="70">
        <v>12504.6</v>
      </c>
      <c r="G18" s="70">
        <v>2228.64</v>
      </c>
      <c r="H18" s="70">
        <v>4308.48</v>
      </c>
      <c r="I18" s="70">
        <v>5912.23</v>
      </c>
      <c r="J18" s="70">
        <v>7763.94</v>
      </c>
      <c r="K18" s="70">
        <v>428.88</v>
      </c>
      <c r="L18" s="70">
        <v>471.65</v>
      </c>
      <c r="M18" s="70">
        <v>534.29</v>
      </c>
      <c r="N18" s="70">
        <v>634.56</v>
      </c>
      <c r="O18" s="70">
        <v>0.98</v>
      </c>
      <c r="P18" s="70">
        <v>0.56</v>
      </c>
      <c r="Q18" s="70">
        <v>0.84</v>
      </c>
      <c r="R18" s="70">
        <v>0.77</v>
      </c>
      <c r="S18" s="70">
        <v>502.24</v>
      </c>
      <c r="T18" s="70">
        <v>615.32</v>
      </c>
      <c r="U18" s="70">
        <v>717.58</v>
      </c>
      <c r="V18" s="70">
        <v>847.84</v>
      </c>
      <c r="W18" s="70">
        <v>2402.39</v>
      </c>
      <c r="X18" s="70">
        <v>2176.45</v>
      </c>
      <c r="Y18" s="70">
        <v>2301.39</v>
      </c>
      <c r="Z18" s="70">
        <v>3361.43</v>
      </c>
      <c r="AA18" s="71">
        <v>16813.85</v>
      </c>
      <c r="AB18" s="71">
        <v>17809.16</v>
      </c>
      <c r="AC18" s="71">
        <v>20036.76</v>
      </c>
      <c r="AD18" s="71">
        <v>25113.14</v>
      </c>
      <c r="AE18" s="70">
        <v>647.88</v>
      </c>
      <c r="AF18" s="70">
        <v>871.83</v>
      </c>
      <c r="AG18" s="70">
        <v>892.71</v>
      </c>
      <c r="AH18" s="70">
        <v>975.97</v>
      </c>
      <c r="AI18" s="70">
        <v>193.29</v>
      </c>
      <c r="AJ18" s="70">
        <v>181.69</v>
      </c>
      <c r="AK18" s="70">
        <v>149.92</v>
      </c>
      <c r="AL18" s="70">
        <v>192.9</v>
      </c>
      <c r="AM18" s="70">
        <v>3.57</v>
      </c>
      <c r="AN18" s="70">
        <v>2.88</v>
      </c>
      <c r="AO18" s="70">
        <v>4.8</v>
      </c>
      <c r="AP18" s="70">
        <v>5.41</v>
      </c>
      <c r="AQ18" s="70">
        <v>132.29</v>
      </c>
      <c r="AR18" s="72">
        <v>175.34</v>
      </c>
      <c r="AS18" s="70">
        <v>151.23</v>
      </c>
      <c r="AT18" s="97">
        <v>169.5</v>
      </c>
    </row>
    <row r="19" spans="1:46" ht="18" customHeight="1">
      <c r="A19" s="108">
        <v>9</v>
      </c>
      <c r="B19" s="62" t="s">
        <v>94</v>
      </c>
      <c r="C19" s="67">
        <v>1441.52</v>
      </c>
      <c r="D19" s="67">
        <v>1044.15</v>
      </c>
      <c r="E19" s="67">
        <v>1025.61</v>
      </c>
      <c r="F19" s="67">
        <v>1094.14</v>
      </c>
      <c r="G19" s="67">
        <v>268.69</v>
      </c>
      <c r="H19" s="67">
        <v>435.86</v>
      </c>
      <c r="I19" s="67">
        <v>581.24</v>
      </c>
      <c r="J19" s="67">
        <v>742.93</v>
      </c>
      <c r="K19" s="67">
        <v>192.45</v>
      </c>
      <c r="L19" s="67">
        <v>187.91</v>
      </c>
      <c r="M19" s="67">
        <v>185.32</v>
      </c>
      <c r="N19" s="67">
        <v>191.31</v>
      </c>
      <c r="O19" s="67">
        <v>0.13</v>
      </c>
      <c r="P19" s="67">
        <v>0.14</v>
      </c>
      <c r="Q19" s="67">
        <v>0.12</v>
      </c>
      <c r="R19" s="67">
        <v>0.16</v>
      </c>
      <c r="S19" s="67">
        <v>89.14</v>
      </c>
      <c r="T19" s="67">
        <v>97.24</v>
      </c>
      <c r="U19" s="67">
        <v>107.13</v>
      </c>
      <c r="V19" s="67">
        <v>113.93</v>
      </c>
      <c r="W19" s="67">
        <v>68.63</v>
      </c>
      <c r="X19" s="67">
        <v>93.57</v>
      </c>
      <c r="Y19" s="67">
        <v>85.51</v>
      </c>
      <c r="Z19" s="67">
        <v>108.44</v>
      </c>
      <c r="AA19" s="68">
        <v>2060.56</v>
      </c>
      <c r="AB19" s="68">
        <v>1858.87</v>
      </c>
      <c r="AC19" s="68">
        <v>1984.93</v>
      </c>
      <c r="AD19" s="68">
        <v>2250.91</v>
      </c>
      <c r="AE19" s="67">
        <v>95.96</v>
      </c>
      <c r="AF19" s="67">
        <v>109.85</v>
      </c>
      <c r="AG19" s="67">
        <v>119.73</v>
      </c>
      <c r="AH19" s="67">
        <v>113.04</v>
      </c>
      <c r="AI19" s="67">
        <v>13.3</v>
      </c>
      <c r="AJ19" s="67">
        <v>9.48</v>
      </c>
      <c r="AK19" s="67">
        <v>9.38</v>
      </c>
      <c r="AL19" s="67">
        <v>9.48</v>
      </c>
      <c r="AM19" s="67">
        <v>3.06</v>
      </c>
      <c r="AN19" s="67">
        <v>2.99</v>
      </c>
      <c r="AO19" s="67">
        <v>5.08</v>
      </c>
      <c r="AP19" s="67">
        <v>4.85</v>
      </c>
      <c r="AQ19" s="67">
        <v>41.19</v>
      </c>
      <c r="AR19" s="69">
        <v>56.17</v>
      </c>
      <c r="AS19" s="67">
        <v>55.2</v>
      </c>
      <c r="AT19" s="96">
        <v>53.49</v>
      </c>
    </row>
    <row r="20" spans="1:46" ht="18" customHeight="1">
      <c r="A20" s="108">
        <v>10</v>
      </c>
      <c r="B20" s="62" t="s">
        <v>128</v>
      </c>
      <c r="C20" s="70">
        <v>196.73</v>
      </c>
      <c r="D20" s="70">
        <v>156.65</v>
      </c>
      <c r="E20" s="70">
        <v>175.07</v>
      </c>
      <c r="F20" s="70">
        <v>196.31</v>
      </c>
      <c r="G20" s="70">
        <v>50.09</v>
      </c>
      <c r="H20" s="70">
        <v>64.89</v>
      </c>
      <c r="I20" s="70">
        <v>99.6</v>
      </c>
      <c r="J20" s="70">
        <v>132.42</v>
      </c>
      <c r="K20" s="70">
        <v>26.95</v>
      </c>
      <c r="L20" s="70">
        <v>28.77</v>
      </c>
      <c r="M20" s="70">
        <v>27.19</v>
      </c>
      <c r="N20" s="70">
        <v>38.82</v>
      </c>
      <c r="O20" s="70">
        <v>0.49</v>
      </c>
      <c r="P20" s="70">
        <v>0.52</v>
      </c>
      <c r="Q20" s="70" t="s">
        <v>79</v>
      </c>
      <c r="R20" s="70">
        <v>0.19</v>
      </c>
      <c r="S20" s="70">
        <v>18.02</v>
      </c>
      <c r="T20" s="70">
        <v>16.19</v>
      </c>
      <c r="U20" s="70">
        <v>18.01</v>
      </c>
      <c r="V20" s="70">
        <v>22.62</v>
      </c>
      <c r="W20" s="70">
        <v>17.08</v>
      </c>
      <c r="X20" s="70">
        <v>26.84</v>
      </c>
      <c r="Y20" s="70">
        <v>16.64</v>
      </c>
      <c r="Z20" s="70">
        <v>11.51</v>
      </c>
      <c r="AA20" s="71">
        <v>309.36</v>
      </c>
      <c r="AB20" s="71">
        <v>293.86</v>
      </c>
      <c r="AC20" s="71">
        <v>336.72</v>
      </c>
      <c r="AD20" s="71">
        <v>401.87</v>
      </c>
      <c r="AE20" s="70">
        <v>4.92</v>
      </c>
      <c r="AF20" s="70">
        <v>9.16</v>
      </c>
      <c r="AG20" s="70">
        <v>6.66</v>
      </c>
      <c r="AH20" s="70">
        <v>10.1</v>
      </c>
      <c r="AI20" s="70">
        <v>0.73</v>
      </c>
      <c r="AJ20" s="70">
        <v>1.08</v>
      </c>
      <c r="AK20" s="70">
        <v>0.44</v>
      </c>
      <c r="AL20" s="70">
        <v>0.39</v>
      </c>
      <c r="AM20" s="70">
        <v>0.22</v>
      </c>
      <c r="AN20" s="70">
        <v>2.63</v>
      </c>
      <c r="AO20" s="70">
        <v>0.33</v>
      </c>
      <c r="AP20" s="70">
        <v>0.3</v>
      </c>
      <c r="AQ20" s="70">
        <v>5.95</v>
      </c>
      <c r="AR20" s="72">
        <v>10.99</v>
      </c>
      <c r="AS20" s="70">
        <v>25.61</v>
      </c>
      <c r="AT20" s="97">
        <v>1.39</v>
      </c>
    </row>
    <row r="21" spans="1:46" ht="18" customHeight="1">
      <c r="A21" s="108">
        <v>11</v>
      </c>
      <c r="B21" s="62" t="s">
        <v>95</v>
      </c>
      <c r="C21" s="67">
        <v>207.18</v>
      </c>
      <c r="D21" s="67">
        <v>157.02</v>
      </c>
      <c r="E21" s="67">
        <v>142.67</v>
      </c>
      <c r="F21" s="67">
        <v>135.25</v>
      </c>
      <c r="G21" s="67">
        <v>41.44</v>
      </c>
      <c r="H21" s="67">
        <v>63.72</v>
      </c>
      <c r="I21" s="67">
        <v>76.73</v>
      </c>
      <c r="J21" s="67">
        <v>88.17</v>
      </c>
      <c r="K21" s="67">
        <v>16.08</v>
      </c>
      <c r="L21" s="67">
        <v>16.47</v>
      </c>
      <c r="M21" s="67">
        <v>16.07</v>
      </c>
      <c r="N21" s="67">
        <v>14.73</v>
      </c>
      <c r="O21" s="67">
        <v>0.28</v>
      </c>
      <c r="P21" s="67">
        <v>0.13</v>
      </c>
      <c r="Q21" s="67">
        <v>0.13</v>
      </c>
      <c r="R21" s="67">
        <v>0.09</v>
      </c>
      <c r="S21" s="67">
        <v>11.04</v>
      </c>
      <c r="T21" s="67">
        <v>10.24</v>
      </c>
      <c r="U21" s="67">
        <v>10.09</v>
      </c>
      <c r="V21" s="67">
        <v>9.49</v>
      </c>
      <c r="W21" s="67">
        <v>12.22</v>
      </c>
      <c r="X21" s="67">
        <v>16.97</v>
      </c>
      <c r="Y21" s="67">
        <v>14.16</v>
      </c>
      <c r="Z21" s="67">
        <v>13.47</v>
      </c>
      <c r="AA21" s="68">
        <v>288.24</v>
      </c>
      <c r="AB21" s="68">
        <v>264.55</v>
      </c>
      <c r="AC21" s="68">
        <v>259.85</v>
      </c>
      <c r="AD21" s="68">
        <v>261.2</v>
      </c>
      <c r="AE21" s="67">
        <v>12.22</v>
      </c>
      <c r="AF21" s="67">
        <v>13.47</v>
      </c>
      <c r="AG21" s="67">
        <v>14.92</v>
      </c>
      <c r="AH21" s="67">
        <v>14.92</v>
      </c>
      <c r="AI21" s="67">
        <v>1.96</v>
      </c>
      <c r="AJ21" s="67">
        <v>1.72</v>
      </c>
      <c r="AK21" s="67">
        <v>1.43</v>
      </c>
      <c r="AL21" s="67">
        <v>1.37</v>
      </c>
      <c r="AM21" s="67">
        <v>0.32</v>
      </c>
      <c r="AN21" s="67">
        <v>0.23</v>
      </c>
      <c r="AO21" s="67">
        <v>0.77</v>
      </c>
      <c r="AP21" s="67">
        <v>0.19</v>
      </c>
      <c r="AQ21" s="67">
        <v>4.57</v>
      </c>
      <c r="AR21" s="69">
        <v>4.31</v>
      </c>
      <c r="AS21" s="67">
        <v>4.61</v>
      </c>
      <c r="AT21" s="96">
        <v>3.9</v>
      </c>
    </row>
    <row r="22" spans="1:46" ht="18" customHeight="1">
      <c r="A22" s="108">
        <v>12</v>
      </c>
      <c r="B22" s="62" t="s">
        <v>129</v>
      </c>
      <c r="C22" s="70">
        <v>287.46</v>
      </c>
      <c r="D22" s="70">
        <v>214.04</v>
      </c>
      <c r="E22" s="70">
        <v>228.8</v>
      </c>
      <c r="F22" s="70">
        <v>222.89</v>
      </c>
      <c r="G22" s="70">
        <v>62.84</v>
      </c>
      <c r="H22" s="70">
        <v>92.38</v>
      </c>
      <c r="I22" s="70">
        <v>133.87</v>
      </c>
      <c r="J22" s="70">
        <v>158.05</v>
      </c>
      <c r="K22" s="70">
        <v>38.56</v>
      </c>
      <c r="L22" s="70">
        <v>35.81</v>
      </c>
      <c r="M22" s="70">
        <v>45.74</v>
      </c>
      <c r="N22" s="70">
        <v>53.68</v>
      </c>
      <c r="O22" s="70">
        <v>0.29</v>
      </c>
      <c r="P22" s="70">
        <v>0.2</v>
      </c>
      <c r="Q22" s="70">
        <v>0.19</v>
      </c>
      <c r="R22" s="70">
        <v>0.16</v>
      </c>
      <c r="S22" s="70">
        <v>18.6</v>
      </c>
      <c r="T22" s="70">
        <v>25.55</v>
      </c>
      <c r="U22" s="70">
        <v>30.41</v>
      </c>
      <c r="V22" s="70">
        <v>35.08</v>
      </c>
      <c r="W22" s="70">
        <v>13.49</v>
      </c>
      <c r="X22" s="70">
        <v>26.55</v>
      </c>
      <c r="Y22" s="70">
        <v>16.54</v>
      </c>
      <c r="Z22" s="70">
        <v>18.85</v>
      </c>
      <c r="AA22" s="71">
        <v>421.24</v>
      </c>
      <c r="AB22" s="71">
        <v>394.53</v>
      </c>
      <c r="AC22" s="71">
        <v>455.55</v>
      </c>
      <c r="AD22" s="71">
        <v>488.71</v>
      </c>
      <c r="AE22" s="70">
        <v>16.38</v>
      </c>
      <c r="AF22" s="70">
        <v>20.95</v>
      </c>
      <c r="AG22" s="70">
        <v>26.08</v>
      </c>
      <c r="AH22" s="70">
        <v>27.83</v>
      </c>
      <c r="AI22" s="70">
        <v>2.05</v>
      </c>
      <c r="AJ22" s="70">
        <v>2.2</v>
      </c>
      <c r="AK22" s="70">
        <v>0.9</v>
      </c>
      <c r="AL22" s="70">
        <v>0.94</v>
      </c>
      <c r="AM22" s="70">
        <v>0.55</v>
      </c>
      <c r="AN22" s="70">
        <v>0.47</v>
      </c>
      <c r="AO22" s="70">
        <v>0.08</v>
      </c>
      <c r="AP22" s="70">
        <v>0.32</v>
      </c>
      <c r="AQ22" s="70">
        <v>5.75</v>
      </c>
      <c r="AR22" s="72">
        <v>5.27</v>
      </c>
      <c r="AS22" s="70">
        <v>9.25</v>
      </c>
      <c r="AT22" s="97">
        <v>1.1</v>
      </c>
    </row>
    <row r="23" spans="1:46" ht="27.75" customHeight="1">
      <c r="A23" s="108">
        <v>13</v>
      </c>
      <c r="B23" s="62" t="s">
        <v>130</v>
      </c>
      <c r="C23" s="67">
        <v>207.92</v>
      </c>
      <c r="D23" s="67">
        <v>148.93</v>
      </c>
      <c r="E23" s="67">
        <v>160.79</v>
      </c>
      <c r="F23" s="67">
        <v>152.9</v>
      </c>
      <c r="G23" s="67">
        <v>41.59</v>
      </c>
      <c r="H23" s="67">
        <v>63.01</v>
      </c>
      <c r="I23" s="67">
        <v>86.22</v>
      </c>
      <c r="J23" s="67">
        <v>104.1</v>
      </c>
      <c r="K23" s="67">
        <v>27.64</v>
      </c>
      <c r="L23" s="67">
        <v>26.99</v>
      </c>
      <c r="M23" s="67">
        <v>25.8</v>
      </c>
      <c r="N23" s="67">
        <v>23.7</v>
      </c>
      <c r="O23" s="67">
        <v>0.19</v>
      </c>
      <c r="P23" s="67">
        <v>0.2</v>
      </c>
      <c r="Q23" s="67">
        <v>0.22</v>
      </c>
      <c r="R23" s="67">
        <v>0.11</v>
      </c>
      <c r="S23" s="67">
        <v>16.83</v>
      </c>
      <c r="T23" s="67">
        <v>18.06</v>
      </c>
      <c r="U23" s="67">
        <v>20.36</v>
      </c>
      <c r="V23" s="67">
        <v>20.3</v>
      </c>
      <c r="W23" s="67">
        <v>20.31</v>
      </c>
      <c r="X23" s="67">
        <v>57.07</v>
      </c>
      <c r="Y23" s="67">
        <v>54.56</v>
      </c>
      <c r="Z23" s="67">
        <v>93.27</v>
      </c>
      <c r="AA23" s="68">
        <v>314.48</v>
      </c>
      <c r="AB23" s="68">
        <v>314.26</v>
      </c>
      <c r="AC23" s="68">
        <v>347.95</v>
      </c>
      <c r="AD23" s="68">
        <v>394.38</v>
      </c>
      <c r="AE23" s="67">
        <v>10.53</v>
      </c>
      <c r="AF23" s="67">
        <v>21.7</v>
      </c>
      <c r="AG23" s="67">
        <v>22.13</v>
      </c>
      <c r="AH23" s="67">
        <v>18.61</v>
      </c>
      <c r="AI23" s="67">
        <v>2.5</v>
      </c>
      <c r="AJ23" s="67">
        <v>2.13</v>
      </c>
      <c r="AK23" s="67">
        <v>2.28</v>
      </c>
      <c r="AL23" s="67">
        <v>2.21</v>
      </c>
      <c r="AM23" s="67">
        <v>0.5</v>
      </c>
      <c r="AN23" s="67">
        <v>0.46</v>
      </c>
      <c r="AO23" s="67">
        <v>0.7</v>
      </c>
      <c r="AP23" s="67">
        <v>0.46</v>
      </c>
      <c r="AQ23" s="67">
        <v>2.79</v>
      </c>
      <c r="AR23" s="69">
        <v>2.46</v>
      </c>
      <c r="AS23" s="67">
        <v>3.71</v>
      </c>
      <c r="AT23" s="96">
        <v>3.45</v>
      </c>
    </row>
    <row r="24" spans="1:46" ht="18" customHeight="1">
      <c r="A24" s="108">
        <v>14</v>
      </c>
      <c r="B24" s="62" t="s">
        <v>131</v>
      </c>
      <c r="C24" s="70">
        <v>5041.85</v>
      </c>
      <c r="D24" s="70">
        <v>3879.93</v>
      </c>
      <c r="E24" s="70">
        <v>3932.71</v>
      </c>
      <c r="F24" s="70">
        <v>3888.76</v>
      </c>
      <c r="G24" s="70">
        <v>962.99</v>
      </c>
      <c r="H24" s="70">
        <v>1436.44</v>
      </c>
      <c r="I24" s="70">
        <v>2045.41</v>
      </c>
      <c r="J24" s="70">
        <v>2663.07</v>
      </c>
      <c r="K24" s="70">
        <v>496.25</v>
      </c>
      <c r="L24" s="70">
        <v>571.69</v>
      </c>
      <c r="M24" s="70">
        <v>572.92</v>
      </c>
      <c r="N24" s="70">
        <v>554.28</v>
      </c>
      <c r="O24" s="70">
        <v>36.55</v>
      </c>
      <c r="P24" s="70">
        <v>25.83</v>
      </c>
      <c r="Q24" s="70">
        <v>21.72</v>
      </c>
      <c r="R24" s="70">
        <v>18.38</v>
      </c>
      <c r="S24" s="70">
        <v>265.22</v>
      </c>
      <c r="T24" s="70">
        <v>349.57</v>
      </c>
      <c r="U24" s="70">
        <v>392.45</v>
      </c>
      <c r="V24" s="70">
        <v>393.69</v>
      </c>
      <c r="W24" s="70">
        <v>241.63</v>
      </c>
      <c r="X24" s="70">
        <v>554.35</v>
      </c>
      <c r="Y24" s="70">
        <v>378.7</v>
      </c>
      <c r="Z24" s="70">
        <v>625.25</v>
      </c>
      <c r="AA24" s="71">
        <v>7044.49</v>
      </c>
      <c r="AB24" s="71">
        <v>6817.81</v>
      </c>
      <c r="AC24" s="71">
        <v>7343.91</v>
      </c>
      <c r="AD24" s="71">
        <v>8143.43</v>
      </c>
      <c r="AE24" s="70">
        <v>45.76</v>
      </c>
      <c r="AF24" s="70">
        <v>58.49</v>
      </c>
      <c r="AG24" s="70">
        <v>61</v>
      </c>
      <c r="AH24" s="70">
        <v>60.43</v>
      </c>
      <c r="AI24" s="70">
        <v>217.12</v>
      </c>
      <c r="AJ24" s="70">
        <v>174.04</v>
      </c>
      <c r="AK24" s="70">
        <v>175.72</v>
      </c>
      <c r="AL24" s="70">
        <v>342.77</v>
      </c>
      <c r="AM24" s="70">
        <v>7.79</v>
      </c>
      <c r="AN24" s="70">
        <v>8.5</v>
      </c>
      <c r="AO24" s="70">
        <v>9.84</v>
      </c>
      <c r="AP24" s="70">
        <v>6.4</v>
      </c>
      <c r="AQ24" s="70">
        <v>164.17</v>
      </c>
      <c r="AR24" s="72">
        <v>179.64</v>
      </c>
      <c r="AS24" s="70">
        <v>179.56</v>
      </c>
      <c r="AT24" s="97">
        <v>210.47</v>
      </c>
    </row>
    <row r="25" spans="1:46" ht="18" customHeight="1">
      <c r="A25" s="108">
        <v>15</v>
      </c>
      <c r="B25" s="62" t="s">
        <v>96</v>
      </c>
      <c r="C25" s="67">
        <v>23956.21</v>
      </c>
      <c r="D25" s="67">
        <v>19095.27</v>
      </c>
      <c r="E25" s="67">
        <v>18503.61</v>
      </c>
      <c r="F25" s="67">
        <v>18566.77</v>
      </c>
      <c r="G25" s="67">
        <v>4660.73</v>
      </c>
      <c r="H25" s="67">
        <v>7829.07</v>
      </c>
      <c r="I25" s="67">
        <v>9969.56</v>
      </c>
      <c r="J25" s="67">
        <v>12147.21</v>
      </c>
      <c r="K25" s="67">
        <v>2024.94</v>
      </c>
      <c r="L25" s="67">
        <v>2196.06</v>
      </c>
      <c r="M25" s="67">
        <v>2096.92</v>
      </c>
      <c r="N25" s="67">
        <v>2001.18</v>
      </c>
      <c r="O25" s="67">
        <v>406.1</v>
      </c>
      <c r="P25" s="67">
        <v>633.49</v>
      </c>
      <c r="Q25" s="67">
        <v>641.19</v>
      </c>
      <c r="R25" s="67">
        <v>791.65</v>
      </c>
      <c r="S25" s="67">
        <v>1314.84</v>
      </c>
      <c r="T25" s="67">
        <v>1701</v>
      </c>
      <c r="U25" s="67">
        <v>1752.03</v>
      </c>
      <c r="V25" s="67">
        <v>2088.13</v>
      </c>
      <c r="W25" s="67">
        <v>2250.36</v>
      </c>
      <c r="X25" s="67">
        <v>2125.52</v>
      </c>
      <c r="Y25" s="67">
        <v>2133.77</v>
      </c>
      <c r="Z25" s="67">
        <v>2965.86</v>
      </c>
      <c r="AA25" s="68">
        <v>34613.18</v>
      </c>
      <c r="AB25" s="68">
        <v>33580.41</v>
      </c>
      <c r="AC25" s="68">
        <v>35097.08</v>
      </c>
      <c r="AD25" s="68">
        <v>38560.8</v>
      </c>
      <c r="AE25" s="67">
        <v>1022.7</v>
      </c>
      <c r="AF25" s="67">
        <v>1050.01</v>
      </c>
      <c r="AG25" s="67">
        <v>1250.29</v>
      </c>
      <c r="AH25" s="67">
        <v>1272</v>
      </c>
      <c r="AI25" s="67">
        <v>1048.24</v>
      </c>
      <c r="AJ25" s="67">
        <v>972.85</v>
      </c>
      <c r="AK25" s="67">
        <v>972.85</v>
      </c>
      <c r="AL25" s="67">
        <v>1007.42</v>
      </c>
      <c r="AM25" s="67">
        <v>24.3</v>
      </c>
      <c r="AN25" s="67">
        <v>36.46</v>
      </c>
      <c r="AO25" s="67">
        <v>26.17</v>
      </c>
      <c r="AP25" s="67">
        <v>14.14</v>
      </c>
      <c r="AQ25" s="67">
        <v>593.85</v>
      </c>
      <c r="AR25" s="69">
        <v>527.16</v>
      </c>
      <c r="AS25" s="67">
        <v>527.16</v>
      </c>
      <c r="AT25" s="96">
        <v>891.21</v>
      </c>
    </row>
    <row r="26" spans="1:46" ht="18" customHeight="1">
      <c r="A26" s="108">
        <v>16</v>
      </c>
      <c r="B26" s="62" t="s">
        <v>132</v>
      </c>
      <c r="C26" s="70">
        <v>211.51</v>
      </c>
      <c r="D26" s="70">
        <v>145.99</v>
      </c>
      <c r="E26" s="70">
        <v>147.56</v>
      </c>
      <c r="F26" s="70">
        <v>139.72</v>
      </c>
      <c r="G26" s="70">
        <v>40.69</v>
      </c>
      <c r="H26" s="70">
        <v>58.21</v>
      </c>
      <c r="I26" s="70">
        <v>80.92</v>
      </c>
      <c r="J26" s="70">
        <v>94.87</v>
      </c>
      <c r="K26" s="70">
        <v>22.3</v>
      </c>
      <c r="L26" s="70">
        <v>21.67</v>
      </c>
      <c r="M26" s="70">
        <v>22.24</v>
      </c>
      <c r="N26" s="70">
        <v>24.43</v>
      </c>
      <c r="O26" s="70">
        <v>0.17</v>
      </c>
      <c r="P26" s="70">
        <v>0.17</v>
      </c>
      <c r="Q26" s="70">
        <v>0.17</v>
      </c>
      <c r="R26" s="70">
        <v>0.17</v>
      </c>
      <c r="S26" s="70">
        <v>12.02</v>
      </c>
      <c r="T26" s="70">
        <v>13.85</v>
      </c>
      <c r="U26" s="70">
        <v>15.49</v>
      </c>
      <c r="V26" s="70">
        <v>17.77</v>
      </c>
      <c r="W26" s="70">
        <v>13.77</v>
      </c>
      <c r="X26" s="70">
        <v>16.17</v>
      </c>
      <c r="Y26" s="70">
        <v>16.34</v>
      </c>
      <c r="Z26" s="70">
        <v>20.81</v>
      </c>
      <c r="AA26" s="71">
        <v>300.46</v>
      </c>
      <c r="AB26" s="71">
        <v>256.06</v>
      </c>
      <c r="AC26" s="71">
        <v>282.72</v>
      </c>
      <c r="AD26" s="71">
        <v>297.77</v>
      </c>
      <c r="AE26" s="70">
        <v>13.58</v>
      </c>
      <c r="AF26" s="70">
        <v>7.3</v>
      </c>
      <c r="AG26" s="70">
        <v>14.01</v>
      </c>
      <c r="AH26" s="70">
        <v>14.99</v>
      </c>
      <c r="AI26" s="70">
        <v>2.62</v>
      </c>
      <c r="AJ26" s="70">
        <v>2.01</v>
      </c>
      <c r="AK26" s="70">
        <v>2.48</v>
      </c>
      <c r="AL26" s="70">
        <v>2.48</v>
      </c>
      <c r="AM26" s="70">
        <v>0.5</v>
      </c>
      <c r="AN26" s="70">
        <v>0.32</v>
      </c>
      <c r="AO26" s="70">
        <v>0.6</v>
      </c>
      <c r="AP26" s="70">
        <v>0.6</v>
      </c>
      <c r="AQ26" s="70">
        <v>1.96</v>
      </c>
      <c r="AR26" s="72">
        <v>0.8</v>
      </c>
      <c r="AS26" s="70">
        <v>0.76</v>
      </c>
      <c r="AT26" s="97">
        <v>0.76</v>
      </c>
    </row>
    <row r="27" spans="1:46" ht="18" customHeight="1">
      <c r="A27" s="108">
        <v>17</v>
      </c>
      <c r="B27" s="62" t="s">
        <v>97</v>
      </c>
      <c r="C27" s="67">
        <v>634.42</v>
      </c>
      <c r="D27" s="67">
        <v>479.07</v>
      </c>
      <c r="E27" s="67">
        <v>520</v>
      </c>
      <c r="F27" s="67">
        <v>457.13</v>
      </c>
      <c r="G27" s="67">
        <v>150.51</v>
      </c>
      <c r="H27" s="67">
        <v>189.94</v>
      </c>
      <c r="I27" s="67">
        <v>291.2</v>
      </c>
      <c r="J27" s="67">
        <v>321.14</v>
      </c>
      <c r="K27" s="67">
        <v>66.31</v>
      </c>
      <c r="L27" s="67">
        <v>71.6</v>
      </c>
      <c r="M27" s="67">
        <v>71.56</v>
      </c>
      <c r="N27" s="67">
        <v>73.67</v>
      </c>
      <c r="O27" s="67">
        <v>1.07</v>
      </c>
      <c r="P27" s="67">
        <v>0.89</v>
      </c>
      <c r="Q27" s="67">
        <v>0.89</v>
      </c>
      <c r="R27" s="67">
        <v>0.99</v>
      </c>
      <c r="S27" s="67">
        <v>25.86</v>
      </c>
      <c r="T27" s="67">
        <v>29.52</v>
      </c>
      <c r="U27" s="67">
        <v>36.49</v>
      </c>
      <c r="V27" s="67">
        <v>41.94</v>
      </c>
      <c r="W27" s="67">
        <v>159.96</v>
      </c>
      <c r="X27" s="67">
        <v>162.45</v>
      </c>
      <c r="Y27" s="67">
        <v>173.68</v>
      </c>
      <c r="Z27" s="67">
        <v>200.71</v>
      </c>
      <c r="AA27" s="68">
        <v>1038.13</v>
      </c>
      <c r="AB27" s="68">
        <v>933.47</v>
      </c>
      <c r="AC27" s="68">
        <v>1093.82</v>
      </c>
      <c r="AD27" s="68">
        <v>1095.58</v>
      </c>
      <c r="AE27" s="67">
        <v>31.65</v>
      </c>
      <c r="AF27" s="67">
        <v>35.92</v>
      </c>
      <c r="AG27" s="67">
        <v>60.92</v>
      </c>
      <c r="AH27" s="67">
        <v>38.52</v>
      </c>
      <c r="AI27" s="67">
        <v>1.38</v>
      </c>
      <c r="AJ27" s="67">
        <v>1.38</v>
      </c>
      <c r="AK27" s="67">
        <v>0</v>
      </c>
      <c r="AL27" s="67">
        <v>0</v>
      </c>
      <c r="AM27" s="67">
        <v>0.1</v>
      </c>
      <c r="AN27" s="67">
        <v>0.33</v>
      </c>
      <c r="AO27" s="67">
        <v>0.87</v>
      </c>
      <c r="AP27" s="67">
        <v>0.56</v>
      </c>
      <c r="AQ27" s="67">
        <v>21.08</v>
      </c>
      <c r="AR27" s="69">
        <v>28.54</v>
      </c>
      <c r="AS27" s="67">
        <v>27.31</v>
      </c>
      <c r="AT27" s="96">
        <v>31.73</v>
      </c>
    </row>
    <row r="28" spans="1:46" ht="18" customHeight="1">
      <c r="A28" s="108">
        <v>18</v>
      </c>
      <c r="B28" s="62" t="s">
        <v>134</v>
      </c>
      <c r="C28" s="70">
        <v>151</v>
      </c>
      <c r="D28" s="70">
        <v>115.65</v>
      </c>
      <c r="E28" s="70">
        <v>110.3</v>
      </c>
      <c r="F28" s="70">
        <v>114.45</v>
      </c>
      <c r="G28" s="70">
        <v>27.47</v>
      </c>
      <c r="H28" s="70">
        <v>46</v>
      </c>
      <c r="I28" s="70">
        <v>62.44</v>
      </c>
      <c r="J28" s="70">
        <v>71.98</v>
      </c>
      <c r="K28" s="70">
        <v>24.21</v>
      </c>
      <c r="L28" s="70">
        <v>21.85</v>
      </c>
      <c r="M28" s="70">
        <v>22.9</v>
      </c>
      <c r="N28" s="70">
        <v>26.51</v>
      </c>
      <c r="O28" s="70">
        <v>0.15</v>
      </c>
      <c r="P28" s="70">
        <v>0.16</v>
      </c>
      <c r="Q28" s="70">
        <v>0.13</v>
      </c>
      <c r="R28" s="70">
        <v>0.1</v>
      </c>
      <c r="S28" s="70">
        <v>10.05</v>
      </c>
      <c r="T28" s="70">
        <v>11.89</v>
      </c>
      <c r="U28" s="70">
        <v>11.49</v>
      </c>
      <c r="V28" s="70">
        <v>12.83</v>
      </c>
      <c r="W28" s="70">
        <v>6.65</v>
      </c>
      <c r="X28" s="70">
        <v>10.65</v>
      </c>
      <c r="Y28" s="70">
        <v>7.58</v>
      </c>
      <c r="Z28" s="70">
        <v>10.01</v>
      </c>
      <c r="AA28" s="71">
        <v>219.53</v>
      </c>
      <c r="AB28" s="71">
        <v>206.2</v>
      </c>
      <c r="AC28" s="71">
        <v>214.84</v>
      </c>
      <c r="AD28" s="71">
        <v>235.88</v>
      </c>
      <c r="AE28" s="70">
        <v>10.6</v>
      </c>
      <c r="AF28" s="70">
        <v>13.29</v>
      </c>
      <c r="AG28" s="70">
        <v>16.09</v>
      </c>
      <c r="AH28" s="70">
        <v>15.66</v>
      </c>
      <c r="AI28" s="70">
        <v>1.05</v>
      </c>
      <c r="AJ28" s="70">
        <v>1.36</v>
      </c>
      <c r="AK28" s="70">
        <v>0.7</v>
      </c>
      <c r="AL28" s="70">
        <v>0.72</v>
      </c>
      <c r="AM28" s="70">
        <v>0.96</v>
      </c>
      <c r="AN28" s="70">
        <v>0.08</v>
      </c>
      <c r="AO28" s="70">
        <v>0</v>
      </c>
      <c r="AP28" s="70">
        <v>0.49</v>
      </c>
      <c r="AQ28" s="70">
        <v>3.54</v>
      </c>
      <c r="AR28" s="72">
        <v>5.81</v>
      </c>
      <c r="AS28" s="70">
        <v>3.74</v>
      </c>
      <c r="AT28" s="97">
        <v>7.85</v>
      </c>
    </row>
    <row r="29" spans="1:46" ht="18" customHeight="1">
      <c r="A29" s="108">
        <v>19</v>
      </c>
      <c r="B29" s="109" t="s">
        <v>133</v>
      </c>
      <c r="C29" s="75">
        <v>592.52</v>
      </c>
      <c r="D29" s="75">
        <v>434.63</v>
      </c>
      <c r="E29" s="75">
        <v>362.8</v>
      </c>
      <c r="F29" s="75">
        <v>362.51</v>
      </c>
      <c r="G29" s="75">
        <v>112.58</v>
      </c>
      <c r="H29" s="75">
        <v>179.01</v>
      </c>
      <c r="I29" s="75">
        <v>203.35</v>
      </c>
      <c r="J29" s="75">
        <v>246.71</v>
      </c>
      <c r="K29" s="75">
        <v>43.66</v>
      </c>
      <c r="L29" s="75">
        <v>56.57</v>
      </c>
      <c r="M29" s="75">
        <v>49.89</v>
      </c>
      <c r="N29" s="75">
        <v>70.76</v>
      </c>
      <c r="O29" s="75">
        <v>0.4</v>
      </c>
      <c r="P29" s="75">
        <v>1.39</v>
      </c>
      <c r="Q29" s="75">
        <v>2.14</v>
      </c>
      <c r="R29" s="75">
        <v>1.48</v>
      </c>
      <c r="S29" s="75">
        <v>23.51</v>
      </c>
      <c r="T29" s="75">
        <v>45.5</v>
      </c>
      <c r="U29" s="75">
        <v>42.28</v>
      </c>
      <c r="V29" s="75">
        <v>54.49</v>
      </c>
      <c r="W29" s="75">
        <v>29.62</v>
      </c>
      <c r="X29" s="75">
        <v>77.51</v>
      </c>
      <c r="Y29" s="75">
        <v>33.51</v>
      </c>
      <c r="Z29" s="75">
        <v>44.3</v>
      </c>
      <c r="AA29" s="76">
        <v>802.29</v>
      </c>
      <c r="AB29" s="76">
        <v>794.61</v>
      </c>
      <c r="AC29" s="76">
        <v>693.97</v>
      </c>
      <c r="AD29" s="76">
        <v>780.25</v>
      </c>
      <c r="AE29" s="75">
        <v>9.5</v>
      </c>
      <c r="AF29" s="75">
        <v>8.48</v>
      </c>
      <c r="AG29" s="75">
        <v>10.97</v>
      </c>
      <c r="AH29" s="75">
        <v>12.54</v>
      </c>
      <c r="AI29" s="75">
        <v>2.76</v>
      </c>
      <c r="AJ29" s="75">
        <v>3.31</v>
      </c>
      <c r="AK29" s="75">
        <v>3.37</v>
      </c>
      <c r="AL29" s="75">
        <v>4.52</v>
      </c>
      <c r="AM29" s="75">
        <v>1.28</v>
      </c>
      <c r="AN29" s="75">
        <v>8.16</v>
      </c>
      <c r="AO29" s="75">
        <v>1.58</v>
      </c>
      <c r="AP29" s="75">
        <v>1.97</v>
      </c>
      <c r="AQ29" s="75">
        <v>2.37</v>
      </c>
      <c r="AR29" s="69">
        <v>29.73</v>
      </c>
      <c r="AS29" s="75">
        <v>24.68</v>
      </c>
      <c r="AT29" s="98">
        <v>18.57</v>
      </c>
    </row>
    <row r="30" spans="1:46" ht="18" customHeight="1">
      <c r="A30" s="108">
        <v>20</v>
      </c>
      <c r="B30" s="62" t="s">
        <v>98</v>
      </c>
      <c r="C30" s="70">
        <v>227.41</v>
      </c>
      <c r="D30" s="70">
        <v>179.36</v>
      </c>
      <c r="E30" s="70">
        <v>186.87</v>
      </c>
      <c r="F30" s="70">
        <v>189.17</v>
      </c>
      <c r="G30" s="70">
        <v>46.85</v>
      </c>
      <c r="H30" s="70">
        <v>76.75</v>
      </c>
      <c r="I30" s="70">
        <v>101.76</v>
      </c>
      <c r="J30" s="70">
        <v>126.93</v>
      </c>
      <c r="K30" s="70">
        <v>28.44</v>
      </c>
      <c r="L30" s="70">
        <v>29.33</v>
      </c>
      <c r="M30" s="70">
        <v>29.91</v>
      </c>
      <c r="N30" s="70">
        <v>31.03</v>
      </c>
      <c r="O30" s="70">
        <v>0.23</v>
      </c>
      <c r="P30" s="70">
        <v>0.15</v>
      </c>
      <c r="Q30" s="70">
        <v>0.15</v>
      </c>
      <c r="R30" s="70">
        <v>0.29</v>
      </c>
      <c r="S30" s="70">
        <v>14.51</v>
      </c>
      <c r="T30" s="70">
        <v>16.45</v>
      </c>
      <c r="U30" s="70">
        <v>18.09</v>
      </c>
      <c r="V30" s="70">
        <v>19.1</v>
      </c>
      <c r="W30" s="70">
        <v>15.02</v>
      </c>
      <c r="X30" s="70">
        <v>29.05</v>
      </c>
      <c r="Y30" s="70">
        <v>26.69</v>
      </c>
      <c r="Z30" s="70">
        <v>25.47</v>
      </c>
      <c r="AA30" s="71">
        <v>332.46</v>
      </c>
      <c r="AB30" s="71">
        <v>331.09</v>
      </c>
      <c r="AC30" s="71">
        <v>363.47</v>
      </c>
      <c r="AD30" s="71">
        <v>391.99</v>
      </c>
      <c r="AE30" s="70">
        <v>15.52</v>
      </c>
      <c r="AF30" s="70">
        <v>14.97</v>
      </c>
      <c r="AG30" s="70">
        <v>14.85</v>
      </c>
      <c r="AH30" s="70">
        <v>20</v>
      </c>
      <c r="AI30" s="70">
        <v>2.58</v>
      </c>
      <c r="AJ30" s="70">
        <v>2.11</v>
      </c>
      <c r="AK30" s="70">
        <v>2.13</v>
      </c>
      <c r="AL30" s="70">
        <v>1.56</v>
      </c>
      <c r="AM30" s="70">
        <v>0.27</v>
      </c>
      <c r="AN30" s="70">
        <v>0.25</v>
      </c>
      <c r="AO30" s="70">
        <v>0.2</v>
      </c>
      <c r="AP30" s="70">
        <v>0.18</v>
      </c>
      <c r="AQ30" s="70">
        <v>7.87</v>
      </c>
      <c r="AR30" s="72">
        <v>6.08</v>
      </c>
      <c r="AS30" s="70">
        <v>7.66</v>
      </c>
      <c r="AT30" s="97">
        <v>5.6</v>
      </c>
    </row>
    <row r="31" spans="1:46" ht="18" customHeight="1">
      <c r="A31" s="110">
        <v>21</v>
      </c>
      <c r="B31" s="111" t="s">
        <v>4</v>
      </c>
      <c r="C31" s="77">
        <v>1556.3</v>
      </c>
      <c r="D31" s="117">
        <v>1221.449999999997</v>
      </c>
      <c r="E31" s="77">
        <f>48113.15-46908.4</f>
        <v>1204.75</v>
      </c>
      <c r="F31" s="77">
        <v>1223.7400000000052</v>
      </c>
      <c r="G31" s="77">
        <v>307</v>
      </c>
      <c r="H31" s="77">
        <v>506.5400000000045</v>
      </c>
      <c r="I31" s="77">
        <f>26226.23-25567.84</f>
        <v>658.3899999999994</v>
      </c>
      <c r="J31" s="77">
        <v>844.7000000000044</v>
      </c>
      <c r="K31" s="77">
        <v>175.87</v>
      </c>
      <c r="L31" s="77">
        <v>191.48000000000047</v>
      </c>
      <c r="M31" s="77">
        <f>5478.47-5337.11</f>
        <v>141.36000000000058</v>
      </c>
      <c r="N31" s="77">
        <v>189.13999999999942</v>
      </c>
      <c r="O31" s="77">
        <v>18.74</v>
      </c>
      <c r="P31" s="77">
        <v>10.629999999999654</v>
      </c>
      <c r="Q31" s="77">
        <f>1222.02-1215.91</f>
        <v>6.1099999999999</v>
      </c>
      <c r="R31" s="77">
        <v>4.660000000000082</v>
      </c>
      <c r="S31" s="77">
        <v>108.91</v>
      </c>
      <c r="T31" s="77">
        <v>124.50000000000045</v>
      </c>
      <c r="U31" s="77">
        <f>4369.52-4233.77</f>
        <v>135.75</v>
      </c>
      <c r="V31" s="77">
        <v>148.20999999999913</v>
      </c>
      <c r="W31" s="77">
        <v>102.07</v>
      </c>
      <c r="X31" s="77">
        <v>154.04999999999927</v>
      </c>
      <c r="Y31" s="77">
        <f>6855.49-6719.69</f>
        <v>135.80000000000018</v>
      </c>
      <c r="Z31" s="77">
        <v>162.20000000000255</v>
      </c>
      <c r="AA31" s="78">
        <v>2274.7</v>
      </c>
      <c r="AB31" s="78">
        <v>2208.76</v>
      </c>
      <c r="AC31" s="78">
        <f>92264.88-89930.98</f>
        <v>2333.9000000000087</v>
      </c>
      <c r="AD31" s="78">
        <v>2572.649999999994</v>
      </c>
      <c r="AE31" s="77">
        <v>165.09</v>
      </c>
      <c r="AF31" s="77">
        <v>189.8699999999999</v>
      </c>
      <c r="AG31" s="77">
        <f>3284.6-3078.79</f>
        <v>205.80999999999995</v>
      </c>
      <c r="AH31" s="77">
        <v>193.4700000000007</v>
      </c>
      <c r="AI31" s="77">
        <v>14.97</v>
      </c>
      <c r="AJ31" s="77">
        <v>13.950000000000273</v>
      </c>
      <c r="AK31" s="77">
        <f>1481.47-1467.48</f>
        <v>13.990000000000009</v>
      </c>
      <c r="AL31" s="77">
        <v>12.389999999999873</v>
      </c>
      <c r="AM31" s="77">
        <v>6.77</v>
      </c>
      <c r="AN31" s="77">
        <v>8.090000000000003</v>
      </c>
      <c r="AO31" s="77">
        <f>66-58.83</f>
        <v>7.170000000000002</v>
      </c>
      <c r="AP31" s="77">
        <v>8.959999999999994</v>
      </c>
      <c r="AQ31" s="77">
        <v>61.76</v>
      </c>
      <c r="AR31" s="79">
        <v>54.90000000000009</v>
      </c>
      <c r="AS31" s="77">
        <f>1358.62-1304.09</f>
        <v>54.52999999999997</v>
      </c>
      <c r="AT31" s="99">
        <v>69.21000000000026</v>
      </c>
    </row>
    <row r="32" spans="1:46" ht="18" customHeight="1">
      <c r="A32" s="100"/>
      <c r="B32" s="105" t="s">
        <v>19</v>
      </c>
      <c r="C32" s="80">
        <v>59623.22</v>
      </c>
      <c r="D32" s="80">
        <v>48575.18</v>
      </c>
      <c r="E32" s="80">
        <f>SUM(E11:E31)</f>
        <v>48113.15</v>
      </c>
      <c r="F32" s="80">
        <v>50392.41</v>
      </c>
      <c r="G32" s="80">
        <v>11689.3</v>
      </c>
      <c r="H32" s="80">
        <v>19663.52</v>
      </c>
      <c r="I32" s="80">
        <f>SUM(I11:I31)</f>
        <v>26226.229999999992</v>
      </c>
      <c r="J32" s="80">
        <v>32740.07</v>
      </c>
      <c r="K32" s="80">
        <v>5183.43</v>
      </c>
      <c r="L32" s="80">
        <v>5479.36</v>
      </c>
      <c r="M32" s="80">
        <f>SUM(M11:M31)</f>
        <v>5478.470000000001</v>
      </c>
      <c r="N32" s="80">
        <v>5560.38</v>
      </c>
      <c r="O32" s="80">
        <v>881.24</v>
      </c>
      <c r="P32" s="80">
        <v>1203.82</v>
      </c>
      <c r="Q32" s="80">
        <f>SUM(Q11:Q31)</f>
        <v>1222.0200000000007</v>
      </c>
      <c r="R32" s="80">
        <v>1595.06</v>
      </c>
      <c r="S32" s="80">
        <v>3334.65</v>
      </c>
      <c r="T32" s="80">
        <v>4076.44</v>
      </c>
      <c r="U32" s="80">
        <f>SUM(U11:U31)</f>
        <v>4369.5199999999995</v>
      </c>
      <c r="V32" s="80">
        <v>5004.94</v>
      </c>
      <c r="W32" s="80">
        <v>6626.41</v>
      </c>
      <c r="X32" s="80">
        <v>6965.18</v>
      </c>
      <c r="Y32" s="80">
        <f>SUM(Y11:Y31)</f>
        <v>6855.49</v>
      </c>
      <c r="Z32" s="80">
        <v>9466.85</v>
      </c>
      <c r="AA32" s="80">
        <v>87338.25</v>
      </c>
      <c r="AB32" s="80">
        <f>SUM(AB11:AB31)</f>
        <v>85963.5</v>
      </c>
      <c r="AC32" s="80">
        <f>SUM(AC11:AC31)</f>
        <v>92264.88000000002</v>
      </c>
      <c r="AD32" s="80">
        <v>104759.71</v>
      </c>
      <c r="AE32" s="80">
        <v>2489.45</v>
      </c>
      <c r="AF32" s="80">
        <v>2896.5</v>
      </c>
      <c r="AG32" s="80">
        <f>SUM(AG11:AG31)</f>
        <v>3284.6000000000004</v>
      </c>
      <c r="AH32" s="80">
        <v>3364.11</v>
      </c>
      <c r="AI32" s="80">
        <v>1666.04</v>
      </c>
      <c r="AJ32" s="80">
        <v>1512.91</v>
      </c>
      <c r="AK32" s="80">
        <f>SUM(AK11:AK31)</f>
        <v>1481.47</v>
      </c>
      <c r="AL32" s="80">
        <v>1719.36</v>
      </c>
      <c r="AM32" s="80">
        <v>69.84</v>
      </c>
      <c r="AN32" s="80">
        <v>80.28</v>
      </c>
      <c r="AO32" s="80">
        <f>SUM(AO11:AO31)</f>
        <v>66</v>
      </c>
      <c r="AP32" s="80">
        <v>52.28</v>
      </c>
      <c r="AQ32" s="80">
        <v>1301.52</v>
      </c>
      <c r="AR32" s="114">
        <v>1348.82</v>
      </c>
      <c r="AS32" s="80">
        <f>SUM(AS11:AS31)</f>
        <v>1358.6200000000001</v>
      </c>
      <c r="AT32" s="101">
        <v>1804.7</v>
      </c>
    </row>
    <row r="33" spans="1:46" ht="17.25" customHeight="1">
      <c r="A33" s="102"/>
      <c r="B33" s="54"/>
      <c r="C33" s="81" t="s">
        <v>20</v>
      </c>
      <c r="D33" s="82"/>
      <c r="E33" s="81"/>
      <c r="F33" s="81"/>
      <c r="G33" s="81"/>
      <c r="H33" s="81"/>
      <c r="I33" s="82"/>
      <c r="J33" s="82"/>
      <c r="K33" s="46"/>
      <c r="L33" s="46"/>
      <c r="M33" s="46"/>
      <c r="N33" s="46"/>
      <c r="O33" s="81" t="s">
        <v>20</v>
      </c>
      <c r="P33" s="46"/>
      <c r="Q33" s="46"/>
      <c r="R33" s="46"/>
      <c r="S33" s="46"/>
      <c r="T33" s="46"/>
      <c r="U33" s="46"/>
      <c r="V33" s="46"/>
      <c r="W33" s="81"/>
      <c r="X33" s="46"/>
      <c r="Y33" s="46"/>
      <c r="Z33" s="46"/>
      <c r="AA33" s="81" t="s">
        <v>20</v>
      </c>
      <c r="AB33" s="46"/>
      <c r="AC33" s="46"/>
      <c r="AD33" s="46"/>
      <c r="AE33" s="46"/>
      <c r="AF33" s="46"/>
      <c r="AG33" s="46"/>
      <c r="AH33" s="46"/>
      <c r="AI33" s="81"/>
      <c r="AJ33" s="46"/>
      <c r="AK33" s="46"/>
      <c r="AL33" s="46"/>
      <c r="AM33" s="81" t="s">
        <v>20</v>
      </c>
      <c r="AN33" s="46"/>
      <c r="AO33" s="46"/>
      <c r="AP33" s="46"/>
      <c r="AQ33" s="46"/>
      <c r="AR33" s="83"/>
      <c r="AS33" s="46"/>
      <c r="AT33" s="47"/>
    </row>
    <row r="34" spans="1:46" ht="15">
      <c r="A34" s="102"/>
      <c r="B34" s="52"/>
      <c r="C34" s="52" t="s">
        <v>39</v>
      </c>
      <c r="D34" s="52"/>
      <c r="E34" s="52"/>
      <c r="F34" s="52"/>
      <c r="G34" s="46"/>
      <c r="H34" s="46"/>
      <c r="I34" s="46"/>
      <c r="J34" s="46"/>
      <c r="K34" s="46"/>
      <c r="L34" s="46"/>
      <c r="M34" s="46"/>
      <c r="N34" s="46"/>
      <c r="O34" s="52" t="s">
        <v>39</v>
      </c>
      <c r="P34" s="46"/>
      <c r="Q34" s="46"/>
      <c r="R34" s="46"/>
      <c r="S34" s="46"/>
      <c r="T34" s="46"/>
      <c r="U34" s="46"/>
      <c r="V34" s="46"/>
      <c r="W34" s="52"/>
      <c r="X34" s="46"/>
      <c r="Y34" s="46"/>
      <c r="Z34" s="46"/>
      <c r="AA34" s="52" t="s">
        <v>39</v>
      </c>
      <c r="AB34" s="46"/>
      <c r="AC34" s="46"/>
      <c r="AD34" s="46"/>
      <c r="AE34" s="46"/>
      <c r="AF34" s="46"/>
      <c r="AG34" s="46"/>
      <c r="AH34" s="46"/>
      <c r="AI34" s="52"/>
      <c r="AJ34" s="46"/>
      <c r="AK34" s="46"/>
      <c r="AL34" s="46"/>
      <c r="AM34" s="52" t="s">
        <v>39</v>
      </c>
      <c r="AN34" s="46"/>
      <c r="AO34" s="46"/>
      <c r="AP34" s="46"/>
      <c r="AQ34" s="46"/>
      <c r="AR34" s="83"/>
      <c r="AS34" s="46"/>
      <c r="AT34" s="47"/>
    </row>
    <row r="35" spans="1:46" ht="15">
      <c r="A35" s="102"/>
      <c r="B35" s="52"/>
      <c r="C35" s="52" t="s">
        <v>40</v>
      </c>
      <c r="D35" s="52"/>
      <c r="E35" s="52"/>
      <c r="F35" s="52"/>
      <c r="G35" s="46"/>
      <c r="H35" s="46"/>
      <c r="I35" s="46"/>
      <c r="J35" s="46"/>
      <c r="K35" s="46"/>
      <c r="L35" s="46"/>
      <c r="M35" s="46"/>
      <c r="N35" s="46"/>
      <c r="O35" s="52" t="s">
        <v>40</v>
      </c>
      <c r="P35" s="46"/>
      <c r="Q35" s="46"/>
      <c r="R35" s="46"/>
      <c r="S35" s="46"/>
      <c r="T35" s="46"/>
      <c r="U35" s="46"/>
      <c r="V35" s="46"/>
      <c r="W35" s="52"/>
      <c r="X35" s="46"/>
      <c r="Y35" s="46"/>
      <c r="Z35" s="46"/>
      <c r="AA35" s="52" t="s">
        <v>40</v>
      </c>
      <c r="AB35" s="46"/>
      <c r="AC35" s="46"/>
      <c r="AD35" s="46"/>
      <c r="AE35" s="46"/>
      <c r="AF35" s="46"/>
      <c r="AG35" s="46"/>
      <c r="AH35" s="46"/>
      <c r="AI35" s="52"/>
      <c r="AJ35" s="46"/>
      <c r="AK35" s="46"/>
      <c r="AL35" s="46"/>
      <c r="AM35" s="52" t="s">
        <v>40</v>
      </c>
      <c r="AN35" s="46"/>
      <c r="AO35" s="46"/>
      <c r="AP35" s="46"/>
      <c r="AQ35" s="46"/>
      <c r="AR35" s="83"/>
      <c r="AS35" s="46"/>
      <c r="AT35" s="47"/>
    </row>
    <row r="36" spans="1:46" ht="15.75" thickBot="1">
      <c r="A36" s="103"/>
      <c r="B36" s="112"/>
      <c r="C36" s="113"/>
      <c r="D36" s="112"/>
      <c r="E36" s="112"/>
      <c r="F36" s="112"/>
      <c r="G36" s="84"/>
      <c r="H36" s="84"/>
      <c r="I36" s="84"/>
      <c r="J36" s="84"/>
      <c r="K36" s="84"/>
      <c r="L36" s="84"/>
      <c r="M36" s="84"/>
      <c r="N36" s="84"/>
      <c r="O36" s="113"/>
      <c r="P36" s="84"/>
      <c r="Q36" s="84"/>
      <c r="R36" s="84"/>
      <c r="S36" s="84"/>
      <c r="T36" s="84"/>
      <c r="U36" s="84"/>
      <c r="V36" s="84"/>
      <c r="W36" s="112"/>
      <c r="X36" s="84"/>
      <c r="Y36" s="84"/>
      <c r="Z36" s="84"/>
      <c r="AA36" s="113"/>
      <c r="AB36" s="84"/>
      <c r="AC36" s="84"/>
      <c r="AD36" s="84"/>
      <c r="AE36" s="84"/>
      <c r="AF36" s="84"/>
      <c r="AG36" s="84"/>
      <c r="AH36" s="84"/>
      <c r="AI36" s="112"/>
      <c r="AJ36" s="84"/>
      <c r="AK36" s="84"/>
      <c r="AL36" s="84"/>
      <c r="AM36" s="113"/>
      <c r="AN36" s="84"/>
      <c r="AO36" s="84"/>
      <c r="AP36" s="84"/>
      <c r="AQ36" s="84"/>
      <c r="AR36" s="85"/>
      <c r="AS36" s="84"/>
      <c r="AT36" s="104"/>
    </row>
    <row r="37" spans="1:46" ht="15">
      <c r="A37" s="115"/>
      <c r="B37" s="41"/>
      <c r="C37" s="38"/>
      <c r="D37" s="38"/>
      <c r="E37" s="38"/>
      <c r="F37" s="38"/>
      <c r="G37" s="39"/>
      <c r="H37" s="39"/>
      <c r="I37" s="39"/>
      <c r="J37" s="39"/>
      <c r="K37" s="39"/>
      <c r="L37" s="39"/>
      <c r="M37" s="39"/>
      <c r="N37" s="39"/>
      <c r="O37" s="38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8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8"/>
      <c r="AN37" s="39"/>
      <c r="AO37" s="39"/>
      <c r="AP37" s="39"/>
      <c r="AQ37" s="39"/>
      <c r="AR37" s="40"/>
      <c r="AS37" s="39"/>
      <c r="AT37" s="39"/>
    </row>
    <row r="38" spans="1:46" ht="15">
      <c r="A38" s="63"/>
      <c r="B38" s="41"/>
      <c r="C38" s="38"/>
      <c r="D38" s="38"/>
      <c r="E38" s="38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40"/>
      <c r="AS38" s="39"/>
      <c r="AT38" s="39"/>
    </row>
    <row r="39" spans="1:46" ht="15">
      <c r="A39" s="63"/>
      <c r="B39" s="41"/>
      <c r="C39" s="38"/>
      <c r="D39" s="38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AS39" s="39"/>
      <c r="AT39" s="39"/>
    </row>
    <row r="40" spans="1:46" ht="15">
      <c r="A40" s="63"/>
      <c r="B40" s="41"/>
      <c r="C40" s="38"/>
      <c r="D40" s="38"/>
      <c r="E40" s="38"/>
      <c r="F40" s="38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40"/>
      <c r="AS40" s="39"/>
      <c r="AT40" s="39"/>
    </row>
    <row r="41" spans="1:46" ht="15">
      <c r="A41" s="63"/>
      <c r="B41" s="41"/>
      <c r="C41" s="38"/>
      <c r="D41" s="38"/>
      <c r="E41" s="38"/>
      <c r="F41" s="38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40"/>
      <c r="AS41" s="39"/>
      <c r="AT41" s="39"/>
    </row>
    <row r="42" spans="2:43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</sheetData>
  <sheetProtection/>
  <mergeCells count="21">
    <mergeCell ref="C2:N2"/>
    <mergeCell ref="O2:Z2"/>
    <mergeCell ref="O4:Z4"/>
    <mergeCell ref="AA2:AL2"/>
    <mergeCell ref="AA4:AL4"/>
    <mergeCell ref="AM2:AT2"/>
    <mergeCell ref="AA7:AD7"/>
    <mergeCell ref="AE7:AH7"/>
    <mergeCell ref="AI7:AL7"/>
    <mergeCell ref="AM7:AP7"/>
    <mergeCell ref="B7:B8"/>
    <mergeCell ref="AM4:AT4"/>
    <mergeCell ref="AQ7:AT7"/>
    <mergeCell ref="C4:N4"/>
    <mergeCell ref="S7:V7"/>
    <mergeCell ref="A7:A8"/>
    <mergeCell ref="C7:F7"/>
    <mergeCell ref="G7:J7"/>
    <mergeCell ref="K7:N7"/>
    <mergeCell ref="O7:R7"/>
    <mergeCell ref="W7:Z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7" r:id="rId1"/>
  <colBreaks count="3" manualBreakCount="3">
    <brk id="14" max="35" man="1"/>
    <brk id="26" max="35" man="1"/>
    <brk id="38" max="35" man="1"/>
  </colBreaks>
  <ignoredErrors>
    <ignoredError sqref="C9:AT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HCL Infosystems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s VENKATESWARLU</dc:creator>
  <cp:keywords/>
  <dc:description/>
  <cp:lastModifiedBy>Lenovo</cp:lastModifiedBy>
  <cp:lastPrinted>2014-12-27T07:59:49Z</cp:lastPrinted>
  <dcterms:created xsi:type="dcterms:W3CDTF">2010-07-29T04:18:50Z</dcterms:created>
  <dcterms:modified xsi:type="dcterms:W3CDTF">2014-12-29T12:18:30Z</dcterms:modified>
  <cp:category/>
  <cp:version/>
  <cp:contentType/>
  <cp:contentStatus/>
</cp:coreProperties>
</file>