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2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9.2'!$A$1:$K$140</definedName>
    <definedName name="Print_Area_MI" localSheetId="0">'T 9.2'!$A$1:$K$75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<sst xmlns="http://schemas.openxmlformats.org/spreadsheetml/2006/main" count="367" uniqueCount="85">
  <si>
    <t xml:space="preserve"> </t>
  </si>
  <si>
    <t xml:space="preserve">      </t>
  </si>
  <si>
    <t xml:space="preserve">   </t>
  </si>
  <si>
    <t>Year/State/</t>
  </si>
  <si>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</si>
  <si>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</si>
  <si>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</si>
  <si>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</si>
  <si>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</si>
  <si>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</si>
  <si>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</si>
  <si>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</si>
  <si>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</si>
  <si>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</si>
  <si>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</si>
  <si>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</si>
  <si>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</si>
  <si>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</si>
  <si>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</si>
  <si>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</si>
  <si>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</si>
  <si>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    </t>
  </si>
  <si>
    <t xml:space="preserve"> Madhya Pradesh </t>
  </si>
  <si>
    <t xml:space="preserve"> Meghalaya </t>
  </si>
  <si>
    <t xml:space="preserve"> Nagaland </t>
  </si>
  <si>
    <t xml:space="preserve"> 2001-02</t>
  </si>
  <si>
    <t xml:space="preserve"> 2002-03</t>
  </si>
  <si>
    <t xml:space="preserve"> Maharashtra</t>
  </si>
  <si>
    <t xml:space="preserve"> Puducherry</t>
  </si>
  <si>
    <t>HORTICULTURE</t>
  </si>
  <si>
    <t>Fruits</t>
  </si>
  <si>
    <t>(Area in '000 Hectare)</t>
  </si>
  <si>
    <t>Area</t>
  </si>
  <si>
    <t>Production</t>
  </si>
  <si>
    <t>________________</t>
  </si>
  <si>
    <t>Vegetables</t>
  </si>
  <si>
    <t>Flowers</t>
  </si>
  <si>
    <t>Nuts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</si>
  <si>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</si>
  <si>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</si>
  <si>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</si>
  <si>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</si>
  <si>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</si>
  <si>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</si>
  <si>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</si>
  <si>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</si>
  <si>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</si>
  <si>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</si>
  <si>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</si>
  <si>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</si>
  <si>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</si>
  <si>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</si>
  <si>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</si>
  <si>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</si>
  <si>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</si>
  <si>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</si>
  <si>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</si>
  <si>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</si>
  <si>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</si>
  <si>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</si>
  <si>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</si>
  <si>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</si>
  <si>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</si>
  <si>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</si>
  <si>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(Loose)</t>
  </si>
  <si>
    <t xml:space="preserve">Source : Indian Horticulture Database, 2009, National Horticulture Board, </t>
  </si>
  <si>
    <t>Ministry of Agriculture</t>
  </si>
  <si>
    <t>Aroma &amp; Medi.</t>
  </si>
  <si>
    <t>Plantation Crops</t>
  </si>
  <si>
    <t>Spices</t>
  </si>
  <si>
    <t>Mushroom</t>
  </si>
  <si>
    <t>Honey</t>
  </si>
  <si>
    <t>_________</t>
  </si>
  <si>
    <t>Grand Total</t>
  </si>
  <si>
    <t>..</t>
  </si>
  <si>
    <t xml:space="preserve">           ii) Spices total may not match with statewise figures, as some statewise figures not available. </t>
  </si>
  <si>
    <t xml:space="preserve">           v) Spices - Directorate of Arecanut &amp; Spices Development.</t>
  </si>
  <si>
    <t>Table 9.2 - AREA AND PRODUCTION OF VARIOUS HORTICULTURE CROPS</t>
  </si>
  <si>
    <t xml:space="preserve">2008-09 </t>
  </si>
  <si>
    <t>2008-09</t>
  </si>
  <si>
    <t xml:space="preserve">          iii) Fruits, Vegetables, Flowers, Aromatic/Medicinial Plants and Mushrrom, Spices data collected by respective states Directorates of Horticulture.</t>
  </si>
  <si>
    <t xml:space="preserve">          iv) Plantation Crops : Coconut (CDB), Arecanut (Directorate of Arecanut &amp; Spice Dev.) and Cashew &amp; Cocoa (Directorate of Cashew &amp; Cocoa Development).</t>
  </si>
  <si>
    <t>Notes : i) Figures of Production under Grand Total does not include Production of Cut Flowers.</t>
  </si>
  <si>
    <t>Table 9.2 - AREA AND PRODUCTION OF VARIOUS HORTICULTURE CROPS-Concld.</t>
  </si>
  <si>
    <t>(Production in '000 Tonne)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</si>
</sst>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0.0"/>
  </numFmts>
  <fonts count="3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37" fontId="2" fillId="0" borderId="0" xfId="0" applyNumberFormat="1" applyFont="1" applyAlignment="1" applyProtection="1">
      <alignment/>
      <protection/>
    </xf>
    <xf numFmtId="37" fontId="3" fillId="0" borderId="1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left"/>
      <protection/>
    </xf>
    <xf numFmtId="37" fontId="3" fillId="0" borderId="1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>
      <alignment horizontal="right" wrapText="1"/>
    </xf>
    <xf numFmtId="167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 applyProtection="1" quotePrefix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37" fontId="3" fillId="0" borderId="1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>
      <alignment horizontal="right"/>
    </xf>
    <xf numFmtId="37" fontId="3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40"/>
  <sheetViews>
    <sheetView showGridLines="0" tabSelected="1" view="pageBreakPreview" zoomScaleSheetLayoutView="100" zoomScalePageLayoutView="0" workbookViewId="0" topLeftCell="A106">
      <selection activeCell="A72" sqref="A72:K72"/>
    </sheetView>
  </sheetViews>
  <sheetFormatPr defaultColWidth="9.625" defaultRowHeight="12.75"/>
  <cols>
    <col min="1" max="1" width="18.625" style="2" customWidth="1"/>
    <col min="2" max="2" width="8.50390625" style="2" customWidth="1"/>
    <col min="3" max="3" width="7.75390625" style="2" customWidth="1"/>
    <col min="4" max="4" width="8.375" style="2" customWidth="1"/>
    <col min="5" max="5" width="8.125" style="2" customWidth="1"/>
    <col min="6" max="6" width="7.875" style="2" customWidth="1"/>
    <col min="7" max="7" width="9.125" style="2" customWidth="1"/>
    <col min="8" max="8" width="8.125" style="2" customWidth="1"/>
    <col min="9" max="10" width="8.375" style="2" customWidth="1"/>
    <col min="11" max="11" width="8.25390625" style="2" customWidth="1"/>
    <col min="12" max="15" width="10.625" style="2" customWidth="1"/>
    <col min="16" max="19" width="6.625" style="2" customWidth="1"/>
    <col min="20" max="27" width="9.625" style="2" customWidth="1"/>
    <col min="28" max="28" width="50.625" style="2" customWidth="1"/>
    <col min="29" max="29" width="9.625" style="2" customWidth="1"/>
    <col min="30" max="30" width="50.625" style="2" customWidth="1"/>
    <col min="31" max="16384" width="9.625" style="2" customWidth="1"/>
  </cols>
  <sheetData>
    <row r="1" spans="1:11" ht="12.75">
      <c r="A1" s="1"/>
      <c r="K1" s="13"/>
    </row>
    <row r="2" spans="1:11" ht="12.75">
      <c r="A2" s="26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4" spans="1:16" ht="12.75">
      <c r="A4" s="28" t="s">
        <v>77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4"/>
      <c r="M4" s="4"/>
      <c r="N4" s="4"/>
      <c r="O4" s="4"/>
      <c r="P4" s="4"/>
    </row>
    <row r="5" spans="1:16" ht="12.75">
      <c r="A5" s="32" t="s">
        <v>31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4"/>
      <c r="M5" s="4"/>
      <c r="N5" s="4"/>
      <c r="O5" s="4"/>
      <c r="P5" s="4"/>
    </row>
    <row r="6" spans="1:16" ht="12.75">
      <c r="A6" s="30" t="s">
        <v>84</v>
      </c>
      <c r="B6" s="31"/>
      <c r="C6" s="31"/>
      <c r="D6" s="31"/>
      <c r="E6" s="31"/>
      <c r="F6" s="31"/>
      <c r="G6" s="31"/>
      <c r="H6" s="31"/>
      <c r="I6" s="31"/>
      <c r="J6" s="31"/>
      <c r="K6" s="31"/>
      <c r="N6" s="6" t="s">
        <v>0</v>
      </c>
      <c r="O6" s="4"/>
      <c r="P6" s="4"/>
    </row>
    <row r="7" spans="1:19" ht="12.75" customHeight="1">
      <c r="A7" s="7"/>
      <c r="B7" s="28" t="s">
        <v>30</v>
      </c>
      <c r="C7" s="29"/>
      <c r="D7" s="28" t="s">
        <v>35</v>
      </c>
      <c r="E7" s="29"/>
      <c r="F7" s="28" t="s">
        <v>36</v>
      </c>
      <c r="G7" s="29"/>
      <c r="H7" s="28" t="s">
        <v>37</v>
      </c>
      <c r="I7" s="29"/>
      <c r="J7" s="28" t="s">
        <v>67</v>
      </c>
      <c r="K7" s="29"/>
      <c r="L7" s="4"/>
      <c r="N7" s="4"/>
      <c r="P7" s="1" t="s">
        <v>1</v>
      </c>
      <c r="Q7" s="6" t="s">
        <v>2</v>
      </c>
      <c r="R7" s="1" t="s">
        <v>0</v>
      </c>
      <c r="S7" s="6" t="s">
        <v>0</v>
      </c>
    </row>
    <row r="8" spans="1:17" ht="12.75" customHeight="1">
      <c r="A8" s="8" t="s">
        <v>3</v>
      </c>
      <c r="B8" s="34" t="s">
        <v>34</v>
      </c>
      <c r="C8" s="34"/>
      <c r="D8" s="34" t="s">
        <v>34</v>
      </c>
      <c r="E8" s="34"/>
      <c r="F8" s="34" t="s">
        <v>34</v>
      </c>
      <c r="G8" s="34"/>
      <c r="H8" s="34" t="s">
        <v>34</v>
      </c>
      <c r="I8" s="34"/>
      <c r="J8" s="34" t="s">
        <v>34</v>
      </c>
      <c r="K8" s="34"/>
      <c r="M8" s="4"/>
      <c r="N8" s="4"/>
      <c r="O8" s="4"/>
      <c r="P8" s="6" t="s">
        <v>2</v>
      </c>
      <c r="Q8" s="6" t="s">
        <v>2</v>
      </c>
    </row>
    <row r="9" spans="1:11" ht="12.75">
      <c r="A9" s="8" t="s">
        <v>4</v>
      </c>
      <c r="B9" s="14" t="s">
        <v>32</v>
      </c>
      <c r="C9" s="14" t="s">
        <v>33</v>
      </c>
      <c r="D9" s="14" t="s">
        <v>32</v>
      </c>
      <c r="E9" s="14" t="s">
        <v>33</v>
      </c>
      <c r="F9" s="14" t="s">
        <v>32</v>
      </c>
      <c r="G9" s="14" t="s">
        <v>33</v>
      </c>
      <c r="H9" s="14" t="s">
        <v>32</v>
      </c>
      <c r="I9" s="14" t="s">
        <v>33</v>
      </c>
      <c r="J9" s="14" t="s">
        <v>32</v>
      </c>
      <c r="K9" s="14" t="s">
        <v>33</v>
      </c>
    </row>
    <row r="10" spans="1:16" ht="12.75">
      <c r="A10" s="9"/>
      <c r="B10" s="10"/>
      <c r="C10" s="10"/>
      <c r="D10" s="10"/>
      <c r="E10" s="10"/>
      <c r="F10" s="5"/>
      <c r="G10" s="5" t="s">
        <v>64</v>
      </c>
      <c r="H10" s="5"/>
      <c r="I10" s="5"/>
      <c r="J10" s="5"/>
      <c r="K10" s="5"/>
      <c r="L10" s="1" t="s">
        <v>0</v>
      </c>
      <c r="O10" s="4"/>
      <c r="P10" s="4"/>
    </row>
    <row r="11" spans="1:16" ht="12.75">
      <c r="A11" s="8" t="s">
        <v>5</v>
      </c>
      <c r="B11" s="11" t="s">
        <v>6</v>
      </c>
      <c r="C11" s="11" t="s">
        <v>7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4"/>
      <c r="M11" s="4"/>
      <c r="N11" s="4"/>
      <c r="O11" s="4"/>
      <c r="P11" s="4"/>
    </row>
    <row r="12" spans="1:15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" t="s">
        <v>0</v>
      </c>
      <c r="O12" s="4"/>
    </row>
    <row r="13" spans="1:11" ht="12.75">
      <c r="A13" s="1" t="s">
        <v>25</v>
      </c>
      <c r="B13" s="16">
        <v>4010</v>
      </c>
      <c r="C13" s="16">
        <v>43001</v>
      </c>
      <c r="D13" s="16">
        <v>6156</v>
      </c>
      <c r="E13" s="16">
        <v>88622</v>
      </c>
      <c r="F13" s="16">
        <v>106</v>
      </c>
      <c r="G13" s="16">
        <v>535</v>
      </c>
      <c r="H13" s="16">
        <v>117</v>
      </c>
      <c r="I13" s="16">
        <v>114</v>
      </c>
      <c r="J13" s="16" t="s">
        <v>74</v>
      </c>
      <c r="K13" s="16" t="s">
        <v>74</v>
      </c>
    </row>
    <row r="14" spans="1:11" ht="12.75">
      <c r="A14" s="1" t="s">
        <v>26</v>
      </c>
      <c r="B14" s="16">
        <v>3788</v>
      </c>
      <c r="C14" s="19">
        <v>45203</v>
      </c>
      <c r="D14" s="16">
        <v>6092</v>
      </c>
      <c r="E14" s="19">
        <v>84815</v>
      </c>
      <c r="F14" s="16">
        <v>70</v>
      </c>
      <c r="G14" s="16">
        <v>735</v>
      </c>
      <c r="H14" s="16">
        <v>117</v>
      </c>
      <c r="I14" s="16">
        <v>114</v>
      </c>
      <c r="J14" s="16" t="s">
        <v>74</v>
      </c>
      <c r="K14" s="16" t="s">
        <v>74</v>
      </c>
    </row>
    <row r="15" spans="1:11" ht="12.75">
      <c r="A15" s="1" t="s">
        <v>38</v>
      </c>
      <c r="B15" s="19">
        <v>4661</v>
      </c>
      <c r="C15" s="19">
        <v>45942</v>
      </c>
      <c r="D15" s="16">
        <v>6082</v>
      </c>
      <c r="E15" s="19">
        <v>88334</v>
      </c>
      <c r="F15" s="19">
        <v>101</v>
      </c>
      <c r="G15" s="19">
        <v>580</v>
      </c>
      <c r="H15" s="19">
        <v>106</v>
      </c>
      <c r="I15" s="16">
        <v>121</v>
      </c>
      <c r="J15" s="20" t="s">
        <v>74</v>
      </c>
      <c r="K15" s="16" t="s">
        <v>74</v>
      </c>
    </row>
    <row r="16" spans="1:11" ht="12.75">
      <c r="A16" s="1" t="s">
        <v>39</v>
      </c>
      <c r="B16" s="19">
        <v>5049</v>
      </c>
      <c r="C16" s="19">
        <v>50867</v>
      </c>
      <c r="D16" s="16">
        <v>6744</v>
      </c>
      <c r="E16" s="19">
        <v>101246</v>
      </c>
      <c r="F16" s="19">
        <v>118</v>
      </c>
      <c r="G16" s="19">
        <v>659</v>
      </c>
      <c r="H16" s="19">
        <v>106</v>
      </c>
      <c r="I16" s="16">
        <v>121</v>
      </c>
      <c r="J16" s="19">
        <v>131</v>
      </c>
      <c r="K16" s="16">
        <v>159</v>
      </c>
    </row>
    <row r="17" spans="1:11" ht="12.75">
      <c r="A17" s="1" t="s">
        <v>40</v>
      </c>
      <c r="B17" s="19">
        <v>5324</v>
      </c>
      <c r="C17" s="19">
        <v>55356</v>
      </c>
      <c r="D17" s="16">
        <v>7213</v>
      </c>
      <c r="E17" s="19">
        <v>111399</v>
      </c>
      <c r="F17" s="19">
        <v>129</v>
      </c>
      <c r="G17" s="19">
        <v>654</v>
      </c>
      <c r="H17" s="19">
        <v>130</v>
      </c>
      <c r="I17" s="16">
        <v>149</v>
      </c>
      <c r="J17" s="19">
        <v>262</v>
      </c>
      <c r="K17" s="16">
        <v>202</v>
      </c>
    </row>
    <row r="18" spans="1:11" ht="12.75">
      <c r="A18" s="1" t="s">
        <v>41</v>
      </c>
      <c r="B18" s="19">
        <v>5554</v>
      </c>
      <c r="C18" s="19">
        <v>59563</v>
      </c>
      <c r="D18" s="16">
        <v>7581</v>
      </c>
      <c r="E18" s="19">
        <v>114993</v>
      </c>
      <c r="F18" s="19">
        <v>144</v>
      </c>
      <c r="G18" s="19">
        <v>880</v>
      </c>
      <c r="H18" s="19">
        <v>132</v>
      </c>
      <c r="I18" s="16">
        <v>150</v>
      </c>
      <c r="J18" s="19">
        <v>324</v>
      </c>
      <c r="K18" s="16">
        <v>178</v>
      </c>
    </row>
    <row r="19" spans="1:12" ht="12.75">
      <c r="A19" s="1" t="s">
        <v>42</v>
      </c>
      <c r="B19" s="19">
        <v>5857</v>
      </c>
      <c r="C19" s="19">
        <v>65587</v>
      </c>
      <c r="D19" s="19">
        <v>7848</v>
      </c>
      <c r="E19" s="19">
        <v>128449</v>
      </c>
      <c r="F19" s="19">
        <v>166</v>
      </c>
      <c r="G19" s="19">
        <v>868</v>
      </c>
      <c r="H19" s="19">
        <v>132</v>
      </c>
      <c r="I19" s="19">
        <v>177</v>
      </c>
      <c r="J19" s="19">
        <v>397</v>
      </c>
      <c r="K19" s="19">
        <v>396</v>
      </c>
      <c r="L19" s="13"/>
    </row>
    <row r="20" spans="1:12" ht="12.75">
      <c r="A20" s="1" t="s">
        <v>43</v>
      </c>
      <c r="B20" s="19">
        <v>6100.9</v>
      </c>
      <c r="C20" s="20">
        <v>68465.5</v>
      </c>
      <c r="D20" s="19">
        <v>7980.7</v>
      </c>
      <c r="E20" s="20">
        <v>129076.8</v>
      </c>
      <c r="F20" s="19">
        <v>166.5</v>
      </c>
      <c r="G20" s="19">
        <v>987.4</v>
      </c>
      <c r="H20" s="19">
        <v>136.5</v>
      </c>
      <c r="I20" s="19">
        <v>172.6</v>
      </c>
      <c r="J20" s="19">
        <v>430</v>
      </c>
      <c r="K20" s="19">
        <v>430</v>
      </c>
      <c r="L20" s="13"/>
    </row>
    <row r="21" spans="2:12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13"/>
    </row>
    <row r="22" spans="1:12" ht="12.75">
      <c r="A22" s="8" t="s">
        <v>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13"/>
    </row>
    <row r="23" spans="1:12" ht="12.75">
      <c r="A23" s="8" t="s">
        <v>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3"/>
    </row>
    <row r="24" spans="1:12" ht="12.75">
      <c r="A24" s="1" t="s">
        <v>9</v>
      </c>
      <c r="B24" s="16">
        <v>935.9</v>
      </c>
      <c r="C24" s="16">
        <v>11407</v>
      </c>
      <c r="D24" s="16">
        <v>324.6</v>
      </c>
      <c r="E24" s="16">
        <v>5267.5</v>
      </c>
      <c r="F24" s="16">
        <v>19.5</v>
      </c>
      <c r="G24" s="16">
        <v>125</v>
      </c>
      <c r="H24" s="16" t="s">
        <v>10</v>
      </c>
      <c r="I24" s="16" t="s">
        <v>10</v>
      </c>
      <c r="J24" s="16"/>
      <c r="K24" s="16"/>
      <c r="L24" s="13"/>
    </row>
    <row r="25" spans="1:12" ht="12.75">
      <c r="A25" s="1" t="s">
        <v>44</v>
      </c>
      <c r="B25" s="16">
        <v>57.6</v>
      </c>
      <c r="C25" s="16">
        <v>108</v>
      </c>
      <c r="D25" s="16">
        <v>23.8</v>
      </c>
      <c r="E25" s="16">
        <v>110</v>
      </c>
      <c r="F25" s="16" t="s">
        <v>10</v>
      </c>
      <c r="G25" s="16" t="s">
        <v>10</v>
      </c>
      <c r="H25" s="16">
        <v>3.8</v>
      </c>
      <c r="I25" s="16">
        <v>0.1</v>
      </c>
      <c r="J25" s="16"/>
      <c r="K25" s="16"/>
      <c r="L25" s="13"/>
    </row>
    <row r="26" spans="1:16" ht="12.75">
      <c r="A26" s="1" t="s">
        <v>45</v>
      </c>
      <c r="B26" s="16">
        <v>105.2</v>
      </c>
      <c r="C26" s="16">
        <v>1574.8</v>
      </c>
      <c r="D26" s="16">
        <v>240.1</v>
      </c>
      <c r="E26" s="16">
        <v>2916.7</v>
      </c>
      <c r="F26" s="16" t="s">
        <v>10</v>
      </c>
      <c r="G26" s="16" t="s">
        <v>10</v>
      </c>
      <c r="H26" s="16" t="s">
        <v>10</v>
      </c>
      <c r="I26" s="16" t="s">
        <v>10</v>
      </c>
      <c r="J26" s="16"/>
      <c r="K26" s="16"/>
      <c r="L26" s="13"/>
      <c r="N26" s="4"/>
      <c r="P26" s="4"/>
    </row>
    <row r="27" spans="1:16" ht="12.75">
      <c r="A27" s="1" t="s">
        <v>46</v>
      </c>
      <c r="B27" s="16">
        <v>290.7</v>
      </c>
      <c r="C27" s="16">
        <v>3722.8</v>
      </c>
      <c r="D27" s="16">
        <v>826.9</v>
      </c>
      <c r="E27" s="16">
        <v>13385.7</v>
      </c>
      <c r="F27" s="16">
        <v>0.2</v>
      </c>
      <c r="G27" s="16">
        <v>2.3</v>
      </c>
      <c r="H27" s="16" t="s">
        <v>10</v>
      </c>
      <c r="I27" s="16" t="s">
        <v>10</v>
      </c>
      <c r="J27" s="16"/>
      <c r="K27" s="16"/>
      <c r="L27" s="13"/>
      <c r="N27" s="4"/>
      <c r="O27" s="4"/>
      <c r="P27" s="4"/>
    </row>
    <row r="28" spans="1:16" ht="12.75">
      <c r="A28" s="1" t="s">
        <v>63</v>
      </c>
      <c r="B28" s="16">
        <v>111.7</v>
      </c>
      <c r="C28" s="16">
        <v>965.7</v>
      </c>
      <c r="D28" s="16">
        <v>302.6</v>
      </c>
      <c r="E28" s="16">
        <v>3041</v>
      </c>
      <c r="F28" s="16">
        <v>2.4</v>
      </c>
      <c r="G28" s="16">
        <v>6.9</v>
      </c>
      <c r="H28" s="16" t="s">
        <v>10</v>
      </c>
      <c r="I28" s="16" t="s">
        <v>10</v>
      </c>
      <c r="J28" s="16"/>
      <c r="K28" s="16"/>
      <c r="L28" s="13"/>
      <c r="N28" s="4"/>
      <c r="O28" s="4"/>
      <c r="P28" s="4"/>
    </row>
    <row r="29" spans="1:12" ht="12.75">
      <c r="A29" s="1" t="s">
        <v>11</v>
      </c>
      <c r="B29" s="16">
        <v>11.9</v>
      </c>
      <c r="C29" s="16">
        <v>88.1</v>
      </c>
      <c r="D29" s="16">
        <v>5.7</v>
      </c>
      <c r="E29" s="16">
        <v>57.6</v>
      </c>
      <c r="F29" s="16" t="s">
        <v>10</v>
      </c>
      <c r="G29" s="16" t="s">
        <v>10</v>
      </c>
      <c r="H29" s="16" t="s">
        <v>10</v>
      </c>
      <c r="I29" s="16" t="s">
        <v>10</v>
      </c>
      <c r="J29" s="16"/>
      <c r="K29" s="16"/>
      <c r="L29" s="13"/>
    </row>
    <row r="30" spans="1:16" ht="12.75">
      <c r="A30" s="1" t="s">
        <v>47</v>
      </c>
      <c r="B30" s="16">
        <v>316.8</v>
      </c>
      <c r="C30" s="16">
        <v>5822.3</v>
      </c>
      <c r="D30" s="16">
        <v>394.8</v>
      </c>
      <c r="E30" s="16">
        <v>6807.1</v>
      </c>
      <c r="F30" s="16">
        <v>9.7</v>
      </c>
      <c r="G30" s="16">
        <v>49.5</v>
      </c>
      <c r="H30" s="16" t="s">
        <v>10</v>
      </c>
      <c r="I30" s="16" t="s">
        <v>10</v>
      </c>
      <c r="J30" s="16"/>
      <c r="K30" s="16"/>
      <c r="L30" s="13"/>
      <c r="N30" s="4"/>
      <c r="O30" s="4"/>
      <c r="P30" s="4"/>
    </row>
    <row r="31" spans="1:16" ht="12.75">
      <c r="A31" s="1" t="s">
        <v>12</v>
      </c>
      <c r="B31" s="16">
        <v>37.6</v>
      </c>
      <c r="C31" s="16">
        <v>263.9</v>
      </c>
      <c r="D31" s="16">
        <v>298.4</v>
      </c>
      <c r="E31" s="16">
        <v>3893.4</v>
      </c>
      <c r="F31" s="16">
        <v>5.5</v>
      </c>
      <c r="G31" s="16">
        <v>53.9</v>
      </c>
      <c r="H31" s="16" t="s">
        <v>10</v>
      </c>
      <c r="I31" s="16" t="s">
        <v>10</v>
      </c>
      <c r="J31" s="16"/>
      <c r="K31" s="16"/>
      <c r="L31" s="13"/>
      <c r="N31" s="4"/>
      <c r="O31" s="4"/>
      <c r="P31" s="4"/>
    </row>
    <row r="32" spans="1:12" ht="12.75">
      <c r="A32" s="1" t="s">
        <v>48</v>
      </c>
      <c r="B32" s="16">
        <v>193.3</v>
      </c>
      <c r="C32" s="17">
        <v>624.7</v>
      </c>
      <c r="D32" s="16">
        <v>74.7</v>
      </c>
      <c r="E32" s="17">
        <v>1263.9</v>
      </c>
      <c r="F32" s="16">
        <v>0.6</v>
      </c>
      <c r="G32" s="16">
        <v>3.4</v>
      </c>
      <c r="H32" s="16">
        <v>11.1</v>
      </c>
      <c r="I32" s="16">
        <v>3.7</v>
      </c>
      <c r="J32" s="16"/>
      <c r="K32" s="16"/>
      <c r="L32" s="13"/>
    </row>
    <row r="33" spans="1:16" ht="12.75">
      <c r="A33" s="1" t="s">
        <v>13</v>
      </c>
      <c r="B33" s="16">
        <v>205.1</v>
      </c>
      <c r="C33" s="16">
        <v>1538.1</v>
      </c>
      <c r="D33" s="16">
        <v>60.7</v>
      </c>
      <c r="E33" s="16">
        <v>1023.6</v>
      </c>
      <c r="F33" s="16">
        <v>0.1</v>
      </c>
      <c r="G33" s="16">
        <v>0.011</v>
      </c>
      <c r="H33" s="16">
        <v>103</v>
      </c>
      <c r="I33" s="16">
        <v>152.5</v>
      </c>
      <c r="J33" s="16"/>
      <c r="K33" s="16"/>
      <c r="L33" s="13"/>
      <c r="N33" s="4"/>
      <c r="O33" s="4"/>
      <c r="P33" s="4"/>
    </row>
    <row r="34" spans="1:16" ht="12.75">
      <c r="A34" s="1" t="s">
        <v>49</v>
      </c>
      <c r="B34" s="16">
        <v>72</v>
      </c>
      <c r="C34" s="17">
        <v>395.9</v>
      </c>
      <c r="D34" s="16">
        <v>242.1</v>
      </c>
      <c r="E34" s="17">
        <v>3637</v>
      </c>
      <c r="F34" s="17">
        <v>1.6</v>
      </c>
      <c r="G34" s="17">
        <v>22</v>
      </c>
      <c r="H34" s="16" t="s">
        <v>10</v>
      </c>
      <c r="I34" s="16" t="s">
        <v>10</v>
      </c>
      <c r="J34" s="16"/>
      <c r="K34" s="16"/>
      <c r="L34" s="13"/>
      <c r="N34" s="4"/>
      <c r="O34" s="4"/>
      <c r="P34" s="4"/>
    </row>
    <row r="35" spans="1:16" ht="12.75">
      <c r="A35" s="1" t="s">
        <v>14</v>
      </c>
      <c r="B35" s="16">
        <v>315.4</v>
      </c>
      <c r="C35" s="16">
        <v>5269.8</v>
      </c>
      <c r="D35" s="16">
        <v>448</v>
      </c>
      <c r="E35" s="16">
        <v>7724.9</v>
      </c>
      <c r="F35" s="16">
        <v>26</v>
      </c>
      <c r="G35" s="16">
        <v>203.9</v>
      </c>
      <c r="H35" s="16" t="s">
        <v>10</v>
      </c>
      <c r="I35" s="16" t="s">
        <v>10</v>
      </c>
      <c r="J35" s="16"/>
      <c r="K35" s="16"/>
      <c r="L35" s="13"/>
      <c r="N35" s="4"/>
      <c r="O35" s="4"/>
      <c r="P35" s="4"/>
    </row>
    <row r="36" spans="1:16" ht="12.75">
      <c r="A36" s="1" t="s">
        <v>15</v>
      </c>
      <c r="B36" s="16">
        <v>320.8</v>
      </c>
      <c r="C36" s="16">
        <v>2558.9</v>
      </c>
      <c r="D36" s="16">
        <v>163.6</v>
      </c>
      <c r="E36" s="16">
        <v>3509.4</v>
      </c>
      <c r="F36" s="16" t="s">
        <v>10</v>
      </c>
      <c r="G36" s="16" t="s">
        <v>10</v>
      </c>
      <c r="H36" s="16" t="s">
        <v>10</v>
      </c>
      <c r="I36" s="16" t="s">
        <v>10</v>
      </c>
      <c r="J36" s="16"/>
      <c r="K36" s="16"/>
      <c r="L36" s="13"/>
      <c r="N36" s="4"/>
      <c r="O36" s="4"/>
      <c r="P36" s="4"/>
    </row>
    <row r="37" spans="1:16" ht="12.75">
      <c r="A37" s="1" t="s">
        <v>22</v>
      </c>
      <c r="B37" s="16">
        <v>92.4</v>
      </c>
      <c r="C37" s="16">
        <v>2372.5</v>
      </c>
      <c r="D37" s="16">
        <v>291.7</v>
      </c>
      <c r="E37" s="16">
        <v>4105.8</v>
      </c>
      <c r="F37" s="16">
        <v>3</v>
      </c>
      <c r="G37" s="16">
        <v>1.8</v>
      </c>
      <c r="H37" s="16" t="s">
        <v>10</v>
      </c>
      <c r="I37" s="16" t="s">
        <v>10</v>
      </c>
      <c r="J37" s="16"/>
      <c r="K37" s="16"/>
      <c r="L37" s="13"/>
      <c r="N37" s="4"/>
      <c r="O37" s="4"/>
      <c r="P37" s="4"/>
    </row>
    <row r="38" spans="1:16" ht="12.75">
      <c r="A38" s="1" t="s">
        <v>27</v>
      </c>
      <c r="B38" s="16">
        <v>1432.3</v>
      </c>
      <c r="C38" s="17">
        <v>10924.6</v>
      </c>
      <c r="D38" s="16">
        <v>448.3</v>
      </c>
      <c r="E38" s="16">
        <v>6368</v>
      </c>
      <c r="F38" s="16">
        <v>16.4</v>
      </c>
      <c r="G38" s="17">
        <v>89.4</v>
      </c>
      <c r="H38" s="16" t="s">
        <v>10</v>
      </c>
      <c r="I38" s="16" t="s">
        <v>10</v>
      </c>
      <c r="J38" s="16"/>
      <c r="K38" s="16"/>
      <c r="L38" s="13"/>
      <c r="N38" s="4"/>
      <c r="O38" s="4"/>
      <c r="P38" s="4"/>
    </row>
    <row r="39" spans="1:16" ht="12.75">
      <c r="A39" s="1" t="s">
        <v>50</v>
      </c>
      <c r="B39" s="16">
        <v>42.4</v>
      </c>
      <c r="C39" s="16">
        <v>341.9</v>
      </c>
      <c r="D39" s="16">
        <v>16.6</v>
      </c>
      <c r="E39" s="16">
        <v>174.3</v>
      </c>
      <c r="F39" s="16" t="s">
        <v>10</v>
      </c>
      <c r="G39" s="16" t="s">
        <v>10</v>
      </c>
      <c r="H39" s="16" t="s">
        <v>10</v>
      </c>
      <c r="I39" s="16" t="s">
        <v>10</v>
      </c>
      <c r="J39" s="16"/>
      <c r="K39" s="16"/>
      <c r="L39" s="13"/>
      <c r="N39" s="4"/>
      <c r="O39" s="4"/>
      <c r="P39" s="4"/>
    </row>
    <row r="40" spans="1:16" ht="12.75">
      <c r="A40" s="1" t="s">
        <v>23</v>
      </c>
      <c r="B40" s="16">
        <v>32.9</v>
      </c>
      <c r="C40" s="16">
        <v>294.8</v>
      </c>
      <c r="D40" s="16">
        <v>44.3</v>
      </c>
      <c r="E40" s="16">
        <v>415.8</v>
      </c>
      <c r="F40" s="16" t="s">
        <v>10</v>
      </c>
      <c r="G40" s="16" t="s">
        <v>10</v>
      </c>
      <c r="H40" s="16" t="s">
        <v>10</v>
      </c>
      <c r="I40" s="16" t="s">
        <v>10</v>
      </c>
      <c r="J40" s="16"/>
      <c r="K40" s="16"/>
      <c r="L40" s="13"/>
      <c r="N40" s="4"/>
      <c r="O40" s="4"/>
      <c r="P40" s="4"/>
    </row>
    <row r="41" spans="1:16" ht="12.75">
      <c r="A41" s="1" t="s">
        <v>16</v>
      </c>
      <c r="B41" s="16">
        <v>34.1</v>
      </c>
      <c r="C41" s="16">
        <v>123.1</v>
      </c>
      <c r="D41" s="16">
        <v>14.4</v>
      </c>
      <c r="E41" s="16">
        <v>114.4</v>
      </c>
      <c r="F41" s="16">
        <v>0.215</v>
      </c>
      <c r="G41" s="17">
        <v>0</v>
      </c>
      <c r="H41" s="16" t="s">
        <v>10</v>
      </c>
      <c r="I41" s="16" t="s">
        <v>10</v>
      </c>
      <c r="J41" s="16"/>
      <c r="K41" s="16"/>
      <c r="L41" s="13"/>
      <c r="N41" s="4"/>
      <c r="O41" s="4"/>
      <c r="P41" s="4"/>
    </row>
    <row r="42" spans="1:16" ht="12.75">
      <c r="A42" s="1" t="s">
        <v>24</v>
      </c>
      <c r="B42" s="16">
        <v>18.2</v>
      </c>
      <c r="C42" s="16">
        <v>151.3</v>
      </c>
      <c r="D42" s="16">
        <v>10.4</v>
      </c>
      <c r="E42" s="16">
        <v>78.3</v>
      </c>
      <c r="F42" s="16">
        <v>0.019</v>
      </c>
      <c r="G42" s="16">
        <v>0</v>
      </c>
      <c r="H42" s="16" t="s">
        <v>10</v>
      </c>
      <c r="I42" s="16" t="s">
        <v>10</v>
      </c>
      <c r="J42" s="16"/>
      <c r="K42" s="16"/>
      <c r="L42" s="13"/>
      <c r="N42" s="4"/>
      <c r="O42" s="4"/>
      <c r="P42" s="4"/>
    </row>
    <row r="43" spans="1:16" ht="12.75">
      <c r="A43" s="1" t="s">
        <v>51</v>
      </c>
      <c r="B43" s="16">
        <v>285.8</v>
      </c>
      <c r="C43" s="16">
        <v>1532.8</v>
      </c>
      <c r="D43" s="16">
        <v>672.5</v>
      </c>
      <c r="E43" s="16">
        <v>8467.4</v>
      </c>
      <c r="F43" s="16">
        <v>5.7</v>
      </c>
      <c r="G43" s="16">
        <v>23.4</v>
      </c>
      <c r="H43" s="16" t="s">
        <v>10</v>
      </c>
      <c r="I43" s="16" t="s">
        <v>10</v>
      </c>
      <c r="J43" s="16"/>
      <c r="K43" s="16"/>
      <c r="L43" s="13"/>
      <c r="N43" s="4"/>
      <c r="O43" s="4"/>
      <c r="P43" s="4"/>
    </row>
    <row r="44" spans="1:12" ht="12.75">
      <c r="A44" s="1" t="s">
        <v>52</v>
      </c>
      <c r="B44" s="16">
        <v>64.8</v>
      </c>
      <c r="C44" s="16">
        <v>1182.9</v>
      </c>
      <c r="D44" s="16">
        <v>178.4</v>
      </c>
      <c r="E44" s="16">
        <v>3410.3</v>
      </c>
      <c r="F44" s="16">
        <v>1.7</v>
      </c>
      <c r="G44" s="17">
        <v>82</v>
      </c>
      <c r="H44" s="16" t="s">
        <v>10</v>
      </c>
      <c r="I44" s="16" t="s">
        <v>10</v>
      </c>
      <c r="J44" s="16"/>
      <c r="K44" s="16"/>
      <c r="L44" s="13"/>
    </row>
    <row r="45" spans="1:16" ht="12.75">
      <c r="A45" s="1" t="s">
        <v>17</v>
      </c>
      <c r="B45" s="16">
        <v>30.6</v>
      </c>
      <c r="C45" s="17">
        <v>484.7</v>
      </c>
      <c r="D45" s="16">
        <v>125.6</v>
      </c>
      <c r="E45" s="16">
        <v>736.7</v>
      </c>
      <c r="F45" s="16">
        <v>3.4</v>
      </c>
      <c r="G45" s="16">
        <v>4.9</v>
      </c>
      <c r="H45" s="16" t="s">
        <v>10</v>
      </c>
      <c r="I45" s="16" t="s">
        <v>10</v>
      </c>
      <c r="J45" s="16"/>
      <c r="K45" s="16"/>
      <c r="L45" s="13"/>
      <c r="N45" s="4"/>
      <c r="O45" s="4"/>
      <c r="P45" s="4"/>
    </row>
    <row r="46" spans="1:16" ht="12.75">
      <c r="A46" s="1" t="s">
        <v>53</v>
      </c>
      <c r="B46" s="16">
        <v>10.5</v>
      </c>
      <c r="C46" s="16">
        <v>15.7</v>
      </c>
      <c r="D46" s="16">
        <v>21.5</v>
      </c>
      <c r="E46" s="16">
        <v>98</v>
      </c>
      <c r="F46" s="16">
        <v>0.151</v>
      </c>
      <c r="G46" s="16" t="s">
        <v>10</v>
      </c>
      <c r="H46" s="16" t="s">
        <v>10</v>
      </c>
      <c r="I46" s="16" t="s">
        <v>10</v>
      </c>
      <c r="J46" s="16"/>
      <c r="K46" s="16"/>
      <c r="L46" s="13"/>
      <c r="N46" s="4"/>
      <c r="O46" s="4"/>
      <c r="P46" s="4"/>
    </row>
    <row r="47" spans="1:16" ht="12.75">
      <c r="A47" s="1" t="s">
        <v>18</v>
      </c>
      <c r="B47" s="16">
        <v>318.6</v>
      </c>
      <c r="C47" s="16">
        <v>8207.7</v>
      </c>
      <c r="D47" s="16">
        <v>286.3</v>
      </c>
      <c r="E47" s="16">
        <v>8693.5</v>
      </c>
      <c r="F47" s="16">
        <v>29.1</v>
      </c>
      <c r="G47" s="16">
        <v>233.7</v>
      </c>
      <c r="H47" s="16" t="s">
        <v>10</v>
      </c>
      <c r="I47" s="16" t="s">
        <v>10</v>
      </c>
      <c r="J47" s="16"/>
      <c r="K47" s="16"/>
      <c r="L47" s="13"/>
      <c r="N47" s="4"/>
      <c r="O47" s="4"/>
      <c r="P47" s="4"/>
    </row>
    <row r="48" spans="1:16" ht="12.75">
      <c r="A48" s="1" t="s">
        <v>54</v>
      </c>
      <c r="B48" s="16">
        <v>36.5</v>
      </c>
      <c r="C48" s="17">
        <v>477.2</v>
      </c>
      <c r="D48" s="16">
        <v>25.6</v>
      </c>
      <c r="E48" s="16">
        <v>294.7</v>
      </c>
      <c r="F48" s="16" t="s">
        <v>10</v>
      </c>
      <c r="G48" s="16" t="s">
        <v>10</v>
      </c>
      <c r="H48" s="16" t="s">
        <v>10</v>
      </c>
      <c r="I48" s="16" t="s">
        <v>10</v>
      </c>
      <c r="J48" s="16"/>
      <c r="K48" s="16"/>
      <c r="L48" s="13"/>
      <c r="N48" s="4"/>
      <c r="O48" s="4"/>
      <c r="P48" s="4"/>
    </row>
    <row r="49" spans="1:16" ht="12.75">
      <c r="A49" s="1" t="s">
        <v>55</v>
      </c>
      <c r="B49" s="16">
        <v>171.7</v>
      </c>
      <c r="C49" s="17">
        <v>725.3</v>
      </c>
      <c r="D49" s="16">
        <v>81.8</v>
      </c>
      <c r="E49" s="16">
        <v>1077.6</v>
      </c>
      <c r="F49" s="16">
        <v>0.9</v>
      </c>
      <c r="G49" s="16">
        <v>0.6</v>
      </c>
      <c r="H49" s="16">
        <v>18.6</v>
      </c>
      <c r="I49" s="16">
        <v>16.3</v>
      </c>
      <c r="J49" s="16"/>
      <c r="K49" s="16"/>
      <c r="L49" s="13"/>
      <c r="N49" s="4"/>
      <c r="O49" s="4"/>
      <c r="P49" s="4"/>
    </row>
    <row r="50" spans="1:16" ht="12.75">
      <c r="A50" s="1" t="s">
        <v>56</v>
      </c>
      <c r="B50" s="16">
        <v>346.3</v>
      </c>
      <c r="C50" s="16">
        <v>4439.6</v>
      </c>
      <c r="D50" s="16">
        <v>987.8</v>
      </c>
      <c r="E50" s="16">
        <v>18950.1</v>
      </c>
      <c r="F50" s="16">
        <v>13.5</v>
      </c>
      <c r="G50" s="16">
        <v>24.3</v>
      </c>
      <c r="H50" s="16" t="s">
        <v>10</v>
      </c>
      <c r="I50" s="16" t="s">
        <v>10</v>
      </c>
      <c r="J50" s="16"/>
      <c r="K50" s="16"/>
      <c r="L50" s="13"/>
      <c r="N50" s="4"/>
      <c r="O50" s="4"/>
      <c r="P50" s="4"/>
    </row>
    <row r="51" spans="1:16" ht="12.75">
      <c r="A51" s="1" t="s">
        <v>57</v>
      </c>
      <c r="B51" s="16">
        <v>203.2</v>
      </c>
      <c r="C51" s="16">
        <v>2775.6</v>
      </c>
      <c r="D51" s="16">
        <v>1323.6</v>
      </c>
      <c r="E51" s="16">
        <v>22704.3</v>
      </c>
      <c r="F51" s="16">
        <v>21.1</v>
      </c>
      <c r="G51" s="16">
        <v>52.01</v>
      </c>
      <c r="H51" s="16" t="s">
        <v>10</v>
      </c>
      <c r="I51" s="16" t="s">
        <v>10</v>
      </c>
      <c r="J51" s="16"/>
      <c r="K51" s="16"/>
      <c r="L51" s="13"/>
      <c r="N51" s="4"/>
      <c r="O51" s="4"/>
      <c r="P51" s="4"/>
    </row>
    <row r="52" spans="2:16" ht="12.7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3"/>
      <c r="N52" s="4"/>
      <c r="O52" s="4"/>
      <c r="P52" s="4"/>
    </row>
    <row r="53" spans="1:16" ht="12.75">
      <c r="A53" s="8" t="s">
        <v>19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3"/>
      <c r="N53" s="4"/>
      <c r="O53" s="4"/>
      <c r="P53" s="4"/>
    </row>
    <row r="54" spans="1:16" ht="12.75">
      <c r="A54" s="1" t="s">
        <v>58</v>
      </c>
      <c r="B54" s="16">
        <v>3</v>
      </c>
      <c r="C54" s="16">
        <v>24.9</v>
      </c>
      <c r="D54" s="16">
        <v>4</v>
      </c>
      <c r="E54" s="16">
        <v>30.8</v>
      </c>
      <c r="F54" s="16">
        <v>0.035</v>
      </c>
      <c r="G54" s="16">
        <v>0.34</v>
      </c>
      <c r="H54" s="16" t="s">
        <v>10</v>
      </c>
      <c r="I54" s="16" t="s">
        <v>10</v>
      </c>
      <c r="J54" s="16"/>
      <c r="K54" s="16"/>
      <c r="L54" s="13"/>
      <c r="N54" s="4"/>
      <c r="O54" s="4"/>
      <c r="P54" s="4"/>
    </row>
    <row r="55" spans="1:12" ht="12.75">
      <c r="A55" s="1" t="s">
        <v>62</v>
      </c>
      <c r="B55" s="17">
        <v>0.1</v>
      </c>
      <c r="C55" s="16">
        <v>1.1</v>
      </c>
      <c r="D55" s="16">
        <v>0.1</v>
      </c>
      <c r="E55" s="16">
        <v>1.7</v>
      </c>
      <c r="F55" s="16" t="s">
        <v>10</v>
      </c>
      <c r="G55" s="16" t="s">
        <v>10</v>
      </c>
      <c r="H55" s="16" t="s">
        <v>10</v>
      </c>
      <c r="I55" s="16" t="s">
        <v>10</v>
      </c>
      <c r="J55" s="16"/>
      <c r="K55" s="16"/>
      <c r="L55" s="13"/>
    </row>
    <row r="56" spans="1:16" ht="12.75">
      <c r="A56" s="1" t="s">
        <v>59</v>
      </c>
      <c r="B56" s="16">
        <v>1.8</v>
      </c>
      <c r="C56" s="16">
        <v>19.7</v>
      </c>
      <c r="D56" s="16">
        <v>1</v>
      </c>
      <c r="E56" s="16">
        <v>4.5</v>
      </c>
      <c r="F56" s="16" t="s">
        <v>10</v>
      </c>
      <c r="G56" s="16" t="s">
        <v>10</v>
      </c>
      <c r="H56" s="16" t="s">
        <v>10</v>
      </c>
      <c r="I56" s="16" t="s">
        <v>10</v>
      </c>
      <c r="J56" s="16"/>
      <c r="K56" s="16"/>
      <c r="L56" s="13"/>
      <c r="N56" s="4"/>
      <c r="O56" s="4"/>
      <c r="P56" s="4"/>
    </row>
    <row r="57" spans="1:16" ht="12.75">
      <c r="A57" s="1" t="s">
        <v>60</v>
      </c>
      <c r="B57" s="16">
        <v>0.02</v>
      </c>
      <c r="C57" s="16">
        <v>0.02</v>
      </c>
      <c r="D57" s="16">
        <v>0.2</v>
      </c>
      <c r="E57" s="16">
        <v>0.2</v>
      </c>
      <c r="F57" s="16" t="s">
        <v>10</v>
      </c>
      <c r="G57" s="16" t="s">
        <v>10</v>
      </c>
      <c r="H57" s="16" t="s">
        <v>10</v>
      </c>
      <c r="I57" s="16" t="s">
        <v>10</v>
      </c>
      <c r="J57" s="16"/>
      <c r="K57" s="16"/>
      <c r="L57" s="13"/>
      <c r="N57" s="4"/>
      <c r="O57" s="4"/>
      <c r="P57" s="4"/>
    </row>
    <row r="58" spans="1:12" ht="12.75">
      <c r="A58" s="1" t="s">
        <v>20</v>
      </c>
      <c r="B58" s="16">
        <v>0.06</v>
      </c>
      <c r="C58" s="16">
        <v>0.99</v>
      </c>
      <c r="D58" s="16">
        <v>36.1</v>
      </c>
      <c r="E58" s="16">
        <v>617.4</v>
      </c>
      <c r="F58" s="16">
        <v>5.5</v>
      </c>
      <c r="G58" s="16">
        <v>5.7</v>
      </c>
      <c r="H58" s="16" t="s">
        <v>10</v>
      </c>
      <c r="I58" s="16" t="s">
        <v>10</v>
      </c>
      <c r="J58" s="16"/>
      <c r="K58" s="16"/>
      <c r="L58" s="13"/>
    </row>
    <row r="59" spans="1:16" ht="12.75">
      <c r="A59" s="1" t="s">
        <v>61</v>
      </c>
      <c r="B59" s="16">
        <v>0.35</v>
      </c>
      <c r="C59" s="16">
        <v>1.24</v>
      </c>
      <c r="D59" s="16">
        <v>0.4</v>
      </c>
      <c r="E59" s="16">
        <v>14.1</v>
      </c>
      <c r="F59" s="16" t="s">
        <v>10</v>
      </c>
      <c r="G59" s="16" t="s">
        <v>10</v>
      </c>
      <c r="H59" s="16" t="s">
        <v>10</v>
      </c>
      <c r="I59" s="16" t="s">
        <v>10</v>
      </c>
      <c r="J59" s="16"/>
      <c r="K59" s="16"/>
      <c r="L59" s="13"/>
      <c r="N59" s="4"/>
      <c r="O59" s="4"/>
      <c r="P59" s="4"/>
    </row>
    <row r="60" spans="1:12" ht="12.75">
      <c r="A60" s="12" t="s">
        <v>28</v>
      </c>
      <c r="B60" s="18">
        <v>1.2</v>
      </c>
      <c r="C60" s="18">
        <v>27.9</v>
      </c>
      <c r="D60" s="18">
        <v>4.5</v>
      </c>
      <c r="E60" s="18">
        <v>81</v>
      </c>
      <c r="F60" s="18">
        <v>0.286</v>
      </c>
      <c r="G60" s="18">
        <v>2.37</v>
      </c>
      <c r="H60" s="18" t="s">
        <v>10</v>
      </c>
      <c r="I60" s="18" t="s">
        <v>10</v>
      </c>
      <c r="J60" s="18"/>
      <c r="K60" s="18"/>
      <c r="L60" s="13"/>
    </row>
    <row r="61" spans="1:16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4"/>
      <c r="N61" s="4"/>
      <c r="O61" s="4"/>
      <c r="P61" s="4"/>
    </row>
    <row r="62" spans="1:16" ht="12.7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4"/>
      <c r="N62" s="4"/>
      <c r="O62" s="4"/>
      <c r="P62" s="4"/>
    </row>
    <row r="63" spans="1:6" ht="12.75">
      <c r="A63" s="1"/>
      <c r="B63" s="4"/>
      <c r="C63" s="4"/>
      <c r="D63" s="4"/>
      <c r="E63" s="4"/>
      <c r="F63" s="4"/>
    </row>
    <row r="64" spans="1:6" ht="12.75">
      <c r="A64" s="1"/>
      <c r="B64" s="4"/>
      <c r="C64" s="4"/>
      <c r="D64" s="4"/>
      <c r="E64" s="4"/>
      <c r="F64" s="4"/>
    </row>
    <row r="65" spans="1:6" ht="12.75">
      <c r="A65" s="1"/>
      <c r="B65" s="4"/>
      <c r="C65" s="4"/>
      <c r="D65" s="4"/>
      <c r="E65" s="4"/>
      <c r="F65" s="4"/>
    </row>
    <row r="66" spans="1:6" ht="12.75">
      <c r="A66" s="1"/>
      <c r="B66" s="4"/>
      <c r="C66" s="4"/>
      <c r="D66" s="4"/>
      <c r="E66" s="4"/>
      <c r="F66" s="4"/>
    </row>
    <row r="67" spans="1:6" ht="12.75">
      <c r="A67" s="1"/>
      <c r="B67" s="4"/>
      <c r="C67" s="4"/>
      <c r="D67" s="4"/>
      <c r="E67" s="4"/>
      <c r="F67" s="4"/>
    </row>
    <row r="68" spans="1:6" ht="12.75">
      <c r="A68" s="1"/>
      <c r="B68" s="4"/>
      <c r="C68" s="4"/>
      <c r="D68" s="4"/>
      <c r="E68" s="4"/>
      <c r="F68" s="4"/>
    </row>
    <row r="69" spans="1:6" ht="12.75">
      <c r="A69" s="1"/>
      <c r="B69" s="4"/>
      <c r="C69" s="4"/>
      <c r="D69" s="4"/>
      <c r="E69" s="4"/>
      <c r="F69" s="4"/>
    </row>
    <row r="70" spans="1:6" ht="12.75">
      <c r="A70" s="1"/>
      <c r="B70" s="4"/>
      <c r="C70" s="4"/>
      <c r="D70" s="4"/>
      <c r="E70" s="4"/>
      <c r="F70" s="4"/>
    </row>
    <row r="71" spans="1:6" ht="12.75">
      <c r="A71" s="1"/>
      <c r="B71" s="4"/>
      <c r="C71" s="4"/>
      <c r="D71" s="4"/>
      <c r="E71" s="4"/>
      <c r="F71" s="4"/>
    </row>
    <row r="72" spans="1:11" ht="12.75">
      <c r="A72" s="38">
        <v>131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6" ht="12.75">
      <c r="A73" s="1"/>
      <c r="K73" s="13"/>
      <c r="L73" s="4"/>
      <c r="N73" s="4"/>
      <c r="O73" s="4"/>
      <c r="P73" s="4"/>
    </row>
    <row r="74" spans="1:11" ht="12.75">
      <c r="A74" s="26" t="s">
        <v>29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6" spans="1:16" ht="12.75">
      <c r="A76" s="28" t="s">
        <v>83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4"/>
      <c r="N76" s="4"/>
      <c r="O76" s="4"/>
      <c r="P76" s="1" t="s">
        <v>21</v>
      </c>
    </row>
    <row r="77" spans="1:11" ht="12.75">
      <c r="A77" s="32" t="s">
        <v>31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ht="12.75">
      <c r="A78" s="30" t="s">
        <v>84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11" ht="12.75">
      <c r="A79" s="7"/>
      <c r="B79" s="28" t="s">
        <v>68</v>
      </c>
      <c r="C79" s="29"/>
      <c r="D79" s="28" t="s">
        <v>69</v>
      </c>
      <c r="E79" s="29"/>
      <c r="G79" s="14" t="s">
        <v>70</v>
      </c>
      <c r="H79" s="3"/>
      <c r="I79" s="3" t="s">
        <v>71</v>
      </c>
      <c r="J79" s="28" t="s">
        <v>73</v>
      </c>
      <c r="K79" s="29"/>
    </row>
    <row r="80" spans="1:11" ht="10.5" customHeight="1">
      <c r="A80" s="8" t="s">
        <v>3</v>
      </c>
      <c r="B80" s="34" t="s">
        <v>34</v>
      </c>
      <c r="C80" s="34"/>
      <c r="D80" s="34" t="s">
        <v>34</v>
      </c>
      <c r="E80" s="34"/>
      <c r="G80" s="21" t="s">
        <v>72</v>
      </c>
      <c r="H80" s="15"/>
      <c r="I80" s="21" t="s">
        <v>72</v>
      </c>
      <c r="J80" s="34" t="s">
        <v>34</v>
      </c>
      <c r="K80" s="34"/>
    </row>
    <row r="81" spans="1:11" ht="12.75">
      <c r="A81" s="22" t="s">
        <v>4</v>
      </c>
      <c r="B81" s="23" t="s">
        <v>32</v>
      </c>
      <c r="C81" s="23" t="s">
        <v>33</v>
      </c>
      <c r="D81" s="23" t="s">
        <v>32</v>
      </c>
      <c r="E81" s="23" t="s">
        <v>33</v>
      </c>
      <c r="F81" s="24"/>
      <c r="G81" s="23" t="s">
        <v>33</v>
      </c>
      <c r="H81" s="23"/>
      <c r="I81" s="23" t="s">
        <v>33</v>
      </c>
      <c r="J81" s="23" t="s">
        <v>32</v>
      </c>
      <c r="K81" s="23" t="s">
        <v>33</v>
      </c>
    </row>
    <row r="82" spans="1:11" ht="12.75">
      <c r="A82" s="9"/>
      <c r="B82" s="10"/>
      <c r="C82" s="10"/>
      <c r="D82" s="10"/>
      <c r="E82" s="10"/>
      <c r="F82" s="25"/>
      <c r="G82" s="5"/>
      <c r="H82" s="5"/>
      <c r="I82" s="5"/>
      <c r="J82" s="5"/>
      <c r="K82" s="5"/>
    </row>
    <row r="83" spans="1:11" ht="12.75">
      <c r="A83" s="8" t="s">
        <v>5</v>
      </c>
      <c r="B83" s="11">
        <v>12</v>
      </c>
      <c r="C83" s="11">
        <v>13</v>
      </c>
      <c r="D83" s="11">
        <v>14</v>
      </c>
      <c r="E83" s="11">
        <v>15</v>
      </c>
      <c r="G83" s="11">
        <v>16</v>
      </c>
      <c r="H83" s="11"/>
      <c r="I83" s="11">
        <v>17</v>
      </c>
      <c r="J83" s="11">
        <v>18</v>
      </c>
      <c r="K83" s="11">
        <v>19</v>
      </c>
    </row>
    <row r="84" spans="1:11" ht="12.75">
      <c r="A84" s="9"/>
      <c r="B84" s="10"/>
      <c r="C84" s="10"/>
      <c r="D84" s="10"/>
      <c r="E84" s="10"/>
      <c r="F84" s="25"/>
      <c r="G84" s="10"/>
      <c r="H84" s="10"/>
      <c r="I84" s="10"/>
      <c r="J84" s="10"/>
      <c r="K84" s="10"/>
    </row>
    <row r="85" spans="1:11" ht="12.75">
      <c r="A85" s="1" t="s">
        <v>25</v>
      </c>
      <c r="B85" s="16">
        <v>2984</v>
      </c>
      <c r="C85" s="16">
        <v>9697</v>
      </c>
      <c r="D85" s="16">
        <v>3220</v>
      </c>
      <c r="E85" s="16">
        <v>3765</v>
      </c>
      <c r="G85" s="16">
        <v>40</v>
      </c>
      <c r="H85" s="16"/>
      <c r="I85" s="16">
        <v>10</v>
      </c>
      <c r="J85" s="16">
        <f>+B13+D13+F13+H13+J13+B85+D85-1</f>
        <v>16592</v>
      </c>
      <c r="K85" s="16">
        <f aca="true" t="shared" si="0" ref="K85:K90">+C13+E13+G13+I13+K13+C85+E85+G85+I85+1</f>
        <v>145785</v>
      </c>
    </row>
    <row r="86" spans="1:11" ht="12.75">
      <c r="A86" s="1" t="s">
        <v>26</v>
      </c>
      <c r="B86" s="16">
        <v>2984</v>
      </c>
      <c r="C86" s="19">
        <v>9697</v>
      </c>
      <c r="D86" s="16">
        <v>3220</v>
      </c>
      <c r="E86" s="19">
        <v>3765</v>
      </c>
      <c r="G86" s="16">
        <v>40</v>
      </c>
      <c r="H86" s="16"/>
      <c r="I86" s="16">
        <v>10</v>
      </c>
      <c r="J86" s="16">
        <f>+B14+D14+F14+H14+J14+B86+D86-1</f>
        <v>16270</v>
      </c>
      <c r="K86" s="16">
        <f t="shared" si="0"/>
        <v>144380</v>
      </c>
    </row>
    <row r="87" spans="1:11" ht="12.75">
      <c r="A87" s="1" t="s">
        <v>38</v>
      </c>
      <c r="B87" s="19">
        <v>3102</v>
      </c>
      <c r="C87" s="19">
        <v>13161</v>
      </c>
      <c r="D87" s="16">
        <v>5155</v>
      </c>
      <c r="E87" s="19">
        <v>5113</v>
      </c>
      <c r="G87" s="19">
        <v>40</v>
      </c>
      <c r="H87" s="19"/>
      <c r="I87" s="19">
        <v>10</v>
      </c>
      <c r="J87" s="16">
        <f>+B15+D15+F15+H15+J15+B87+D87+1</f>
        <v>19208</v>
      </c>
      <c r="K87" s="16">
        <f t="shared" si="0"/>
        <v>153302</v>
      </c>
    </row>
    <row r="88" spans="1:11" ht="12.75">
      <c r="A88" s="1" t="s">
        <v>39</v>
      </c>
      <c r="B88" s="19">
        <v>3147</v>
      </c>
      <c r="C88" s="19">
        <v>9835</v>
      </c>
      <c r="D88" s="16">
        <v>3150</v>
      </c>
      <c r="E88" s="19">
        <v>4001</v>
      </c>
      <c r="G88" s="19">
        <v>40</v>
      </c>
      <c r="H88" s="19"/>
      <c r="I88" s="19">
        <v>10</v>
      </c>
      <c r="J88" s="16">
        <f>+B16+D16+F16+H16+J16+B88+D88</f>
        <v>18445</v>
      </c>
      <c r="K88" s="16">
        <f t="shared" si="0"/>
        <v>166939</v>
      </c>
    </row>
    <row r="89" spans="1:11" ht="12.75">
      <c r="A89" s="1" t="s">
        <v>40</v>
      </c>
      <c r="B89" s="19">
        <v>3283</v>
      </c>
      <c r="C89" s="19">
        <v>11263</v>
      </c>
      <c r="D89" s="16">
        <v>2366</v>
      </c>
      <c r="E89" s="19">
        <v>3705</v>
      </c>
      <c r="G89" s="19">
        <v>35</v>
      </c>
      <c r="H89" s="19"/>
      <c r="I89" s="19">
        <v>52</v>
      </c>
      <c r="J89" s="16">
        <f>+B17+D17+F17+H17+J17+B89+D89</f>
        <v>18707</v>
      </c>
      <c r="K89" s="16">
        <f t="shared" si="0"/>
        <v>182816</v>
      </c>
    </row>
    <row r="90" spans="1:11" ht="12.75">
      <c r="A90" s="1" t="s">
        <v>41</v>
      </c>
      <c r="B90" s="19">
        <v>3207</v>
      </c>
      <c r="C90" s="19">
        <v>12007</v>
      </c>
      <c r="D90" s="16">
        <v>2448</v>
      </c>
      <c r="E90" s="19">
        <v>3953</v>
      </c>
      <c r="G90" s="19">
        <v>37</v>
      </c>
      <c r="H90" s="19"/>
      <c r="I90" s="19">
        <v>51</v>
      </c>
      <c r="J90" s="16">
        <f>+B18+D18+F18+H18+J18+B90+D90-1</f>
        <v>19389</v>
      </c>
      <c r="K90" s="16">
        <f t="shared" si="0"/>
        <v>191813</v>
      </c>
    </row>
    <row r="91" spans="1:11" ht="12.75">
      <c r="A91" s="1" t="s">
        <v>42</v>
      </c>
      <c r="B91" s="19">
        <v>3190</v>
      </c>
      <c r="C91" s="19">
        <v>11300</v>
      </c>
      <c r="D91" s="19">
        <v>2617</v>
      </c>
      <c r="E91" s="19">
        <v>4357</v>
      </c>
      <c r="G91" s="19">
        <v>37</v>
      </c>
      <c r="H91" s="19"/>
      <c r="I91" s="19">
        <v>65</v>
      </c>
      <c r="J91" s="16">
        <f>+B19+D19+F19+H19+J19+B91+D91</f>
        <v>20207</v>
      </c>
      <c r="K91" s="16">
        <f>+C19+E19+G19+I19+K19+C91+E91+G91+I91-2</f>
        <v>211234</v>
      </c>
    </row>
    <row r="92" spans="1:11" ht="12.75">
      <c r="A92" s="1" t="s">
        <v>43</v>
      </c>
      <c r="B92" s="19">
        <v>3217</v>
      </c>
      <c r="C92" s="20">
        <v>11336</v>
      </c>
      <c r="D92" s="19">
        <v>2629.44</v>
      </c>
      <c r="E92" s="20">
        <v>4144.91</v>
      </c>
      <c r="G92" s="19">
        <v>37</v>
      </c>
      <c r="H92" s="19"/>
      <c r="I92" s="19">
        <v>65</v>
      </c>
      <c r="J92" s="16">
        <f>+B20+D20+F20+H20+J20+B92+D92+0.6</f>
        <v>20661.639999999996</v>
      </c>
      <c r="K92" s="16">
        <f>+C20+E20+G20+I20+K20+C92+E92+G92+I92+0.7</f>
        <v>214715.91</v>
      </c>
    </row>
    <row r="93" spans="2:11" ht="12.75">
      <c r="B93" s="20"/>
      <c r="C93" s="20"/>
      <c r="D93" s="20"/>
      <c r="E93" s="20"/>
      <c r="G93" s="20"/>
      <c r="H93" s="20"/>
      <c r="I93" s="20"/>
      <c r="J93" s="20"/>
      <c r="K93" s="20"/>
    </row>
    <row r="94" spans="1:11" ht="12.75">
      <c r="A94" s="8" t="s">
        <v>79</v>
      </c>
      <c r="B94" s="20"/>
      <c r="C94" s="20"/>
      <c r="D94" s="20"/>
      <c r="E94" s="20"/>
      <c r="G94" s="20"/>
      <c r="H94" s="20"/>
      <c r="I94" s="20"/>
      <c r="J94" s="20"/>
      <c r="K94" s="20"/>
    </row>
    <row r="95" spans="1:11" ht="12.75">
      <c r="A95" s="8" t="s">
        <v>8</v>
      </c>
      <c r="B95" s="16"/>
      <c r="C95" s="16"/>
      <c r="D95" s="16"/>
      <c r="E95" s="16"/>
      <c r="G95" s="16"/>
      <c r="H95" s="16"/>
      <c r="I95" s="16"/>
      <c r="J95" s="16"/>
      <c r="K95" s="16"/>
    </row>
    <row r="96" spans="1:11" ht="12.75">
      <c r="A96" s="1" t="s">
        <v>9</v>
      </c>
      <c r="B96" s="16">
        <f>182+0.3+14.1+101.3</f>
        <v>297.7</v>
      </c>
      <c r="C96" s="16">
        <f>112+0.2+2.6+770.3</f>
        <v>885.0999999999999</v>
      </c>
      <c r="D96" s="16">
        <v>318.4</v>
      </c>
      <c r="E96" s="16">
        <v>1225.29</v>
      </c>
      <c r="G96" s="16" t="s">
        <v>10</v>
      </c>
      <c r="H96" s="16"/>
      <c r="I96" s="16" t="s">
        <v>74</v>
      </c>
      <c r="J96" s="16">
        <f aca="true" t="shared" si="1" ref="J96:J123">+B24+D24+F24+H24+J24+B96+D96</f>
        <v>1896.1</v>
      </c>
      <c r="K96" s="16">
        <f aca="true" t="shared" si="2" ref="K96:K123">+C24+E24+G24+I24+K24+C96+E96+G96+I96</f>
        <v>18909.89</v>
      </c>
    </row>
    <row r="97" spans="1:11" ht="12.75">
      <c r="A97" s="1" t="s">
        <v>44</v>
      </c>
      <c r="B97" s="16" t="s">
        <v>10</v>
      </c>
      <c r="C97" s="16" t="s">
        <v>10</v>
      </c>
      <c r="D97" s="16">
        <v>7.63</v>
      </c>
      <c r="E97" s="16">
        <v>43.34</v>
      </c>
      <c r="G97" s="16" t="s">
        <v>10</v>
      </c>
      <c r="H97" s="16"/>
      <c r="I97" s="16" t="s">
        <v>74</v>
      </c>
      <c r="J97" s="16">
        <f t="shared" si="1"/>
        <v>92.83</v>
      </c>
      <c r="K97" s="16">
        <f t="shared" si="2"/>
        <v>261.44</v>
      </c>
    </row>
    <row r="98" spans="1:11" ht="12.75">
      <c r="A98" s="1" t="s">
        <v>45</v>
      </c>
      <c r="B98" s="16">
        <f>18+70+19</f>
        <v>107</v>
      </c>
      <c r="C98" s="16">
        <f>13+62.7+93.6</f>
        <v>169.3</v>
      </c>
      <c r="D98" s="16">
        <v>27.37</v>
      </c>
      <c r="E98" s="16">
        <v>18.55</v>
      </c>
      <c r="G98" s="16" t="s">
        <v>10</v>
      </c>
      <c r="H98" s="16"/>
      <c r="I98" s="16" t="s">
        <v>74</v>
      </c>
      <c r="J98" s="16">
        <f t="shared" si="1"/>
        <v>479.67</v>
      </c>
      <c r="K98" s="16">
        <f t="shared" si="2"/>
        <v>4679.35</v>
      </c>
    </row>
    <row r="99" spans="1:11" ht="12.75">
      <c r="A99" s="1" t="s">
        <v>46</v>
      </c>
      <c r="B99" s="16" t="s">
        <v>10</v>
      </c>
      <c r="C99" s="16" t="s">
        <v>10</v>
      </c>
      <c r="D99" s="16">
        <v>11.28</v>
      </c>
      <c r="E99" s="16">
        <v>12.36</v>
      </c>
      <c r="G99" s="16" t="s">
        <v>10</v>
      </c>
      <c r="H99" s="16"/>
      <c r="I99" s="16" t="s">
        <v>74</v>
      </c>
      <c r="J99" s="16">
        <f t="shared" si="1"/>
        <v>1129.08</v>
      </c>
      <c r="K99" s="16">
        <f t="shared" si="2"/>
        <v>17123.16</v>
      </c>
    </row>
    <row r="100" spans="1:11" ht="12.75">
      <c r="A100" s="1" t="s">
        <v>63</v>
      </c>
      <c r="B100" s="16" t="s">
        <v>10</v>
      </c>
      <c r="C100" s="16" t="s">
        <v>10</v>
      </c>
      <c r="D100" s="16">
        <v>11.56</v>
      </c>
      <c r="E100" s="16">
        <v>7.18</v>
      </c>
      <c r="G100" s="16" t="s">
        <v>10</v>
      </c>
      <c r="H100" s="16"/>
      <c r="I100" s="16" t="s">
        <v>74</v>
      </c>
      <c r="J100" s="16">
        <f t="shared" si="1"/>
        <v>428.26</v>
      </c>
      <c r="K100" s="16">
        <f t="shared" si="2"/>
        <v>4020.7799999999997</v>
      </c>
    </row>
    <row r="101" spans="1:11" ht="12.75">
      <c r="A101" s="1" t="s">
        <v>11</v>
      </c>
      <c r="B101" s="16">
        <f>55+1.9+25.5</f>
        <v>82.4</v>
      </c>
      <c r="C101" s="16">
        <f>30+2.8+87.8</f>
        <v>120.6</v>
      </c>
      <c r="D101" s="16">
        <v>0.65</v>
      </c>
      <c r="E101" s="16">
        <v>0.17</v>
      </c>
      <c r="G101" s="16" t="s">
        <v>10</v>
      </c>
      <c r="H101" s="16"/>
      <c r="I101" s="16" t="s">
        <v>74</v>
      </c>
      <c r="J101" s="16">
        <f t="shared" si="1"/>
        <v>100.65</v>
      </c>
      <c r="K101" s="16">
        <f t="shared" si="2"/>
        <v>266.46999999999997</v>
      </c>
    </row>
    <row r="102" spans="1:11" ht="12.75">
      <c r="A102" s="1" t="s">
        <v>47</v>
      </c>
      <c r="B102" s="16">
        <f>6+16.4</f>
        <v>22.4</v>
      </c>
      <c r="C102" s="16">
        <f>4+95.2</f>
        <v>99.2</v>
      </c>
      <c r="D102" s="16">
        <v>306.99</v>
      </c>
      <c r="E102" s="16">
        <v>426.61</v>
      </c>
      <c r="G102" s="16" t="s">
        <v>10</v>
      </c>
      <c r="H102" s="16"/>
      <c r="I102" s="16" t="s">
        <v>74</v>
      </c>
      <c r="J102" s="16">
        <f t="shared" si="1"/>
        <v>1050.69</v>
      </c>
      <c r="K102" s="16">
        <f t="shared" si="2"/>
        <v>13204.710000000003</v>
      </c>
    </row>
    <row r="103" spans="1:11" ht="12.75">
      <c r="A103" s="1" t="s">
        <v>12</v>
      </c>
      <c r="B103" s="16" t="s">
        <v>10</v>
      </c>
      <c r="C103" s="16" t="s">
        <v>10</v>
      </c>
      <c r="D103" s="16">
        <v>5.15</v>
      </c>
      <c r="E103" s="16">
        <v>24.52</v>
      </c>
      <c r="G103" s="16">
        <v>7.2</v>
      </c>
      <c r="H103" s="16"/>
      <c r="I103" s="16" t="s">
        <v>74</v>
      </c>
      <c r="J103" s="16">
        <f t="shared" si="1"/>
        <v>346.65</v>
      </c>
      <c r="K103" s="16">
        <f t="shared" si="2"/>
        <v>4242.92</v>
      </c>
    </row>
    <row r="104" spans="1:11" ht="12.75">
      <c r="A104" s="1" t="s">
        <v>48</v>
      </c>
      <c r="B104" s="16" t="s">
        <v>10</v>
      </c>
      <c r="C104" s="16" t="s">
        <v>10</v>
      </c>
      <c r="D104" s="16">
        <v>4.44</v>
      </c>
      <c r="E104" s="17">
        <v>18.62</v>
      </c>
      <c r="G104" s="16">
        <v>5.3</v>
      </c>
      <c r="H104" s="16"/>
      <c r="I104" s="16" t="s">
        <v>74</v>
      </c>
      <c r="J104" s="16">
        <f t="shared" si="1"/>
        <v>284.14000000000004</v>
      </c>
      <c r="K104" s="16">
        <f t="shared" si="2"/>
        <v>1919.6200000000001</v>
      </c>
    </row>
    <row r="105" spans="1:11" ht="12.75">
      <c r="A105" s="1" t="s">
        <v>13</v>
      </c>
      <c r="B105" s="16" t="s">
        <v>10</v>
      </c>
      <c r="C105" s="16" t="s">
        <v>10</v>
      </c>
      <c r="D105" s="16">
        <v>3.89</v>
      </c>
      <c r="E105" s="16">
        <v>0.91</v>
      </c>
      <c r="G105" s="16">
        <v>0.1</v>
      </c>
      <c r="H105" s="16"/>
      <c r="I105" s="16" t="s">
        <v>74</v>
      </c>
      <c r="J105" s="16">
        <f t="shared" si="1"/>
        <v>372.79</v>
      </c>
      <c r="K105" s="16">
        <f t="shared" si="2"/>
        <v>2715.2209999999995</v>
      </c>
    </row>
    <row r="106" spans="1:11" ht="12.75">
      <c r="A106" s="1" t="s">
        <v>49</v>
      </c>
      <c r="B106" s="16" t="s">
        <v>10</v>
      </c>
      <c r="C106" s="16" t="s">
        <v>10</v>
      </c>
      <c r="D106" s="16" t="s">
        <v>74</v>
      </c>
      <c r="E106" s="16" t="s">
        <v>74</v>
      </c>
      <c r="G106" s="16" t="s">
        <v>10</v>
      </c>
      <c r="H106" s="17"/>
      <c r="I106" s="16" t="s">
        <v>74</v>
      </c>
      <c r="J106" s="16">
        <f t="shared" si="1"/>
        <v>315.70000000000005</v>
      </c>
      <c r="K106" s="16">
        <f t="shared" si="2"/>
        <v>4054.9</v>
      </c>
    </row>
    <row r="107" spans="1:11" ht="12.75">
      <c r="A107" s="1" t="s">
        <v>14</v>
      </c>
      <c r="B107" s="16">
        <f>107+168+7.2+405</f>
        <v>687.2</v>
      </c>
      <c r="C107" s="16">
        <f>60+224+2.9+1125.9</f>
        <v>1412.8000000000002</v>
      </c>
      <c r="D107" s="16">
        <v>233.48</v>
      </c>
      <c r="E107" s="16">
        <v>341.65</v>
      </c>
      <c r="G107" s="16" t="s">
        <v>10</v>
      </c>
      <c r="H107" s="16"/>
      <c r="I107" s="16" t="s">
        <v>74</v>
      </c>
      <c r="J107" s="16">
        <f t="shared" si="1"/>
        <v>1710.08</v>
      </c>
      <c r="K107" s="16">
        <f t="shared" si="2"/>
        <v>14953.050000000001</v>
      </c>
    </row>
    <row r="108" spans="1:11" ht="12.75">
      <c r="A108" s="1" t="s">
        <v>15</v>
      </c>
      <c r="B108" s="16">
        <f>70+101.7+10.7+818.8</f>
        <v>1001.1999999999999</v>
      </c>
      <c r="C108" s="16">
        <f>75+116.9+6.1+3882.3</f>
        <v>4080.3</v>
      </c>
      <c r="D108" s="16">
        <v>301.07</v>
      </c>
      <c r="E108" s="16">
        <v>126.24</v>
      </c>
      <c r="G108" s="16" t="s">
        <v>10</v>
      </c>
      <c r="H108" s="16"/>
      <c r="I108" s="16" t="s">
        <v>74</v>
      </c>
      <c r="J108" s="16">
        <f t="shared" si="1"/>
        <v>1786.6699999999998</v>
      </c>
      <c r="K108" s="16">
        <f t="shared" si="2"/>
        <v>10274.84</v>
      </c>
    </row>
    <row r="109" spans="1:11" ht="12.75">
      <c r="A109" s="1" t="s">
        <v>22</v>
      </c>
      <c r="B109" s="16" t="s">
        <v>10</v>
      </c>
      <c r="C109" s="16" t="s">
        <v>10</v>
      </c>
      <c r="D109" s="16">
        <v>197.01</v>
      </c>
      <c r="E109" s="16">
        <v>250.41</v>
      </c>
      <c r="G109" s="16" t="s">
        <v>10</v>
      </c>
      <c r="H109" s="16"/>
      <c r="I109" s="16" t="s">
        <v>74</v>
      </c>
      <c r="J109" s="16">
        <f t="shared" si="1"/>
        <v>584.11</v>
      </c>
      <c r="K109" s="16">
        <f t="shared" si="2"/>
        <v>6730.51</v>
      </c>
    </row>
    <row r="110" spans="1:11" ht="12.75">
      <c r="A110" s="1" t="s">
        <v>27</v>
      </c>
      <c r="B110" s="16">
        <f>170+2.2+21</f>
        <v>193.2</v>
      </c>
      <c r="C110" s="17">
        <f>225+3.6+120.5</f>
        <v>349.1</v>
      </c>
      <c r="D110" s="16">
        <v>113.64</v>
      </c>
      <c r="E110" s="16">
        <v>96.57</v>
      </c>
      <c r="G110" s="16" t="s">
        <v>10</v>
      </c>
      <c r="H110" s="17"/>
      <c r="I110" s="16" t="s">
        <v>74</v>
      </c>
      <c r="J110" s="16">
        <f t="shared" si="1"/>
        <v>2203.8399999999997</v>
      </c>
      <c r="K110" s="16">
        <f t="shared" si="2"/>
        <v>17827.67</v>
      </c>
    </row>
    <row r="111" spans="1:11" ht="12.75">
      <c r="A111" s="1" t="s">
        <v>50</v>
      </c>
      <c r="B111" s="16" t="s">
        <v>10</v>
      </c>
      <c r="C111" s="16" t="s">
        <v>10</v>
      </c>
      <c r="D111" s="16">
        <v>8.98</v>
      </c>
      <c r="E111" s="16">
        <v>7.84</v>
      </c>
      <c r="G111" s="16" t="s">
        <v>10</v>
      </c>
      <c r="H111" s="16"/>
      <c r="I111" s="16" t="s">
        <v>74</v>
      </c>
      <c r="J111" s="16">
        <f t="shared" si="1"/>
        <v>67.98</v>
      </c>
      <c r="K111" s="16">
        <f t="shared" si="2"/>
        <v>524.0400000000001</v>
      </c>
    </row>
    <row r="112" spans="1:11" ht="12.75">
      <c r="A112" s="1" t="s">
        <v>23</v>
      </c>
      <c r="B112" s="16">
        <v>12.36</v>
      </c>
      <c r="C112" s="16">
        <v>17.1</v>
      </c>
      <c r="D112" s="16">
        <v>16.6</v>
      </c>
      <c r="E112" s="16">
        <v>69.91</v>
      </c>
      <c r="G112" s="16" t="s">
        <v>10</v>
      </c>
      <c r="H112" s="16"/>
      <c r="I112" s="16" t="s">
        <v>74</v>
      </c>
      <c r="J112" s="16">
        <f t="shared" si="1"/>
        <v>106.16</v>
      </c>
      <c r="K112" s="16">
        <f t="shared" si="2"/>
        <v>797.61</v>
      </c>
    </row>
    <row r="113" spans="1:11" ht="12.75">
      <c r="A113" s="1" t="s">
        <v>16</v>
      </c>
      <c r="B113" s="16">
        <v>6.58</v>
      </c>
      <c r="C113" s="16">
        <v>8.21</v>
      </c>
      <c r="D113" s="16">
        <v>22.67</v>
      </c>
      <c r="E113" s="16">
        <v>80.62</v>
      </c>
      <c r="G113" s="16" t="s">
        <v>10</v>
      </c>
      <c r="H113" s="17"/>
      <c r="I113" s="16" t="s">
        <v>74</v>
      </c>
      <c r="J113" s="16">
        <f t="shared" si="1"/>
        <v>77.965</v>
      </c>
      <c r="K113" s="16">
        <f t="shared" si="2"/>
        <v>326.33000000000004</v>
      </c>
    </row>
    <row r="114" spans="1:11" ht="12.75">
      <c r="A114" s="1" t="s">
        <v>24</v>
      </c>
      <c r="B114" s="16">
        <f>0.2+0.9</f>
        <v>1.1</v>
      </c>
      <c r="C114" s="16">
        <f>1.3+0.138</f>
        <v>1.4380000000000002</v>
      </c>
      <c r="D114" s="16">
        <v>7.22</v>
      </c>
      <c r="E114" s="16">
        <v>38.62</v>
      </c>
      <c r="G114" s="16" t="s">
        <v>10</v>
      </c>
      <c r="H114" s="16"/>
      <c r="I114" s="16" t="s">
        <v>74</v>
      </c>
      <c r="J114" s="16">
        <f t="shared" si="1"/>
        <v>36.939</v>
      </c>
      <c r="K114" s="16">
        <f t="shared" si="2"/>
        <v>269.658</v>
      </c>
    </row>
    <row r="115" spans="1:11" ht="12.75">
      <c r="A115" s="1" t="s">
        <v>51</v>
      </c>
      <c r="B115" s="16">
        <f>137+51</f>
        <v>188</v>
      </c>
      <c r="C115" s="16">
        <f>95+189.8</f>
        <v>284.8</v>
      </c>
      <c r="D115" s="16">
        <v>146.72</v>
      </c>
      <c r="E115" s="16">
        <v>198.22</v>
      </c>
      <c r="G115" s="16" t="s">
        <v>10</v>
      </c>
      <c r="H115" s="16"/>
      <c r="I115" s="16" t="s">
        <v>74</v>
      </c>
      <c r="J115" s="16">
        <f t="shared" si="1"/>
        <v>1298.72</v>
      </c>
      <c r="K115" s="16">
        <f t="shared" si="2"/>
        <v>10506.619999999997</v>
      </c>
    </row>
    <row r="116" spans="1:11" ht="12.75">
      <c r="A116" s="1" t="s">
        <v>52</v>
      </c>
      <c r="B116" s="16" t="s">
        <v>10</v>
      </c>
      <c r="C116" s="16" t="s">
        <v>10</v>
      </c>
      <c r="D116" s="16">
        <v>5.15</v>
      </c>
      <c r="E116" s="16">
        <v>23.69</v>
      </c>
      <c r="G116" s="16">
        <v>20</v>
      </c>
      <c r="H116" s="17"/>
      <c r="I116" s="16" t="s">
        <v>74</v>
      </c>
      <c r="J116" s="16">
        <f t="shared" si="1"/>
        <v>250.04999999999998</v>
      </c>
      <c r="K116" s="16">
        <f t="shared" si="2"/>
        <v>4718.89</v>
      </c>
    </row>
    <row r="117" spans="1:11" ht="12.75">
      <c r="A117" s="1" t="s">
        <v>17</v>
      </c>
      <c r="B117" s="16" t="s">
        <v>10</v>
      </c>
      <c r="C117" s="16" t="s">
        <v>10</v>
      </c>
      <c r="D117" s="16">
        <v>567.4</v>
      </c>
      <c r="E117" s="16">
        <v>471.76</v>
      </c>
      <c r="G117" s="16">
        <v>0.7</v>
      </c>
      <c r="H117" s="16"/>
      <c r="I117" s="16" t="s">
        <v>74</v>
      </c>
      <c r="J117" s="16">
        <f t="shared" si="1"/>
        <v>727</v>
      </c>
      <c r="K117" s="16">
        <f t="shared" si="2"/>
        <v>1698.7600000000002</v>
      </c>
    </row>
    <row r="118" spans="1:11" ht="12.75">
      <c r="A118" s="1" t="s">
        <v>53</v>
      </c>
      <c r="B118" s="16" t="s">
        <v>10</v>
      </c>
      <c r="C118" s="16" t="s">
        <v>10</v>
      </c>
      <c r="D118" s="16">
        <v>26.58</v>
      </c>
      <c r="E118" s="16">
        <v>41.73</v>
      </c>
      <c r="G118" s="16" t="s">
        <v>10</v>
      </c>
      <c r="H118" s="16"/>
      <c r="I118" s="16" t="s">
        <v>74</v>
      </c>
      <c r="J118" s="16">
        <f t="shared" si="1"/>
        <v>58.731</v>
      </c>
      <c r="K118" s="16">
        <f t="shared" si="2"/>
        <v>155.43</v>
      </c>
    </row>
    <row r="119" spans="1:11" ht="12.75">
      <c r="A119" s="1" t="s">
        <v>18</v>
      </c>
      <c r="B119" s="16">
        <f>131+5+2.1+383.4</f>
        <v>521.5</v>
      </c>
      <c r="C119" s="16">
        <f>68+10.4+0.2+3419.3</f>
        <v>3497.9</v>
      </c>
      <c r="D119" s="16">
        <v>125.08</v>
      </c>
      <c r="E119" s="16">
        <v>235.13</v>
      </c>
      <c r="G119" s="16" t="s">
        <v>10</v>
      </c>
      <c r="H119" s="16"/>
      <c r="I119" s="16" t="s">
        <v>74</v>
      </c>
      <c r="J119" s="16">
        <f t="shared" si="1"/>
        <v>1280.58</v>
      </c>
      <c r="K119" s="16">
        <f t="shared" si="2"/>
        <v>20867.930000000004</v>
      </c>
    </row>
    <row r="120" spans="1:11" ht="12.75">
      <c r="A120" s="1" t="s">
        <v>54</v>
      </c>
      <c r="B120" s="16">
        <f>3.4+5.8</f>
        <v>9.2</v>
      </c>
      <c r="C120" s="17">
        <f>6.9+7.846</f>
        <v>14.746</v>
      </c>
      <c r="D120" s="16">
        <v>4.5</v>
      </c>
      <c r="E120" s="16">
        <v>10.28</v>
      </c>
      <c r="G120" s="16" t="s">
        <v>10</v>
      </c>
      <c r="H120" s="16"/>
      <c r="I120" s="16" t="s">
        <v>74</v>
      </c>
      <c r="J120" s="16">
        <f t="shared" si="1"/>
        <v>75.8</v>
      </c>
      <c r="K120" s="16">
        <f t="shared" si="2"/>
        <v>796.9259999999999</v>
      </c>
    </row>
    <row r="121" spans="1:11" ht="12.75">
      <c r="A121" s="1" t="s">
        <v>55</v>
      </c>
      <c r="B121" s="16" t="s">
        <v>10</v>
      </c>
      <c r="C121" s="16" t="s">
        <v>10</v>
      </c>
      <c r="D121" s="16">
        <v>1.94</v>
      </c>
      <c r="E121" s="16">
        <v>13.06</v>
      </c>
      <c r="G121" s="16" t="s">
        <v>10</v>
      </c>
      <c r="H121" s="16"/>
      <c r="I121" s="16" t="s">
        <v>74</v>
      </c>
      <c r="J121" s="16">
        <f t="shared" si="1"/>
        <v>274.94</v>
      </c>
      <c r="K121" s="16">
        <f t="shared" si="2"/>
        <v>1832.8599999999997</v>
      </c>
    </row>
    <row r="122" spans="1:11" ht="12.75">
      <c r="A122" s="1" t="s">
        <v>56</v>
      </c>
      <c r="B122" s="16" t="s">
        <v>10</v>
      </c>
      <c r="C122" s="16" t="s">
        <v>10</v>
      </c>
      <c r="D122" s="16">
        <v>56.48</v>
      </c>
      <c r="E122" s="16">
        <v>170.06</v>
      </c>
      <c r="G122" s="16">
        <v>4</v>
      </c>
      <c r="H122" s="16"/>
      <c r="I122" s="16" t="s">
        <v>74</v>
      </c>
      <c r="J122" s="16">
        <f t="shared" si="1"/>
        <v>1404.08</v>
      </c>
      <c r="K122" s="16">
        <f t="shared" si="2"/>
        <v>23588.059999999998</v>
      </c>
    </row>
    <row r="123" spans="1:11" ht="12.75">
      <c r="A123" s="1" t="s">
        <v>57</v>
      </c>
      <c r="B123" s="16">
        <f>11+11.4+28.6</f>
        <v>51</v>
      </c>
      <c r="C123" s="16">
        <f>11+21.2+245.4</f>
        <v>277.6</v>
      </c>
      <c r="D123" s="16">
        <v>95.87</v>
      </c>
      <c r="E123" s="16">
        <v>188.4</v>
      </c>
      <c r="G123" s="16" t="s">
        <v>10</v>
      </c>
      <c r="H123" s="16"/>
      <c r="I123" s="16" t="s">
        <v>74</v>
      </c>
      <c r="J123" s="16">
        <f t="shared" si="1"/>
        <v>1694.77</v>
      </c>
      <c r="K123" s="16">
        <f t="shared" si="2"/>
        <v>25997.909999999996</v>
      </c>
    </row>
    <row r="124" spans="2:11" ht="12.75">
      <c r="B124" s="16"/>
      <c r="C124" s="16"/>
      <c r="D124" s="16"/>
      <c r="E124" s="16"/>
      <c r="G124" s="16"/>
      <c r="H124" s="16"/>
      <c r="I124" s="16"/>
      <c r="J124" s="16"/>
      <c r="K124" s="16"/>
    </row>
    <row r="125" spans="1:11" ht="12.75">
      <c r="A125" s="8" t="s">
        <v>19</v>
      </c>
      <c r="B125" s="16"/>
      <c r="C125" s="16"/>
      <c r="D125" s="16"/>
      <c r="E125" s="16"/>
      <c r="G125" s="16"/>
      <c r="H125" s="16"/>
      <c r="I125" s="16"/>
      <c r="J125" s="16"/>
      <c r="K125" s="16"/>
    </row>
    <row r="126" spans="1:11" ht="12.75">
      <c r="A126" s="1" t="s">
        <v>58</v>
      </c>
      <c r="B126" s="16">
        <f>4.1+21.6</f>
        <v>25.700000000000003</v>
      </c>
      <c r="C126" s="16">
        <f>6+55.471</f>
        <v>61.471</v>
      </c>
      <c r="D126" s="16">
        <v>1.66</v>
      </c>
      <c r="E126" s="16">
        <v>3.15</v>
      </c>
      <c r="G126" s="16" t="s">
        <v>10</v>
      </c>
      <c r="H126" s="16"/>
      <c r="I126" s="16" t="s">
        <v>74</v>
      </c>
      <c r="J126" s="16">
        <f aca="true" t="shared" si="3" ref="J126:J132">+B54+D54+F54+H54+J54+B126+D126</f>
        <v>34.394999999999996</v>
      </c>
      <c r="K126" s="16">
        <f aca="true" t="shared" si="4" ref="K126:K132">+C54+E54+G54+I54+K54+C126+E126+G126+I126</f>
        <v>120.661</v>
      </c>
    </row>
    <row r="127" spans="1:11" ht="12.75">
      <c r="A127" s="1" t="s">
        <v>62</v>
      </c>
      <c r="B127" s="16" t="s">
        <v>10</v>
      </c>
      <c r="C127" s="16" t="s">
        <v>10</v>
      </c>
      <c r="D127" s="16" t="s">
        <v>74</v>
      </c>
      <c r="E127" s="16" t="s">
        <v>74</v>
      </c>
      <c r="G127" s="16" t="s">
        <v>10</v>
      </c>
      <c r="H127" s="16"/>
      <c r="I127" s="16" t="s">
        <v>74</v>
      </c>
      <c r="J127" s="16">
        <f t="shared" si="3"/>
        <v>0.2</v>
      </c>
      <c r="K127" s="16">
        <f t="shared" si="4"/>
        <v>2.8</v>
      </c>
    </row>
    <row r="128" spans="1:11" ht="12.75">
      <c r="A128" s="1" t="s">
        <v>59</v>
      </c>
      <c r="B128" s="16" t="s">
        <v>10</v>
      </c>
      <c r="C128" s="16" t="s">
        <v>10</v>
      </c>
      <c r="D128" s="16" t="s">
        <v>74</v>
      </c>
      <c r="E128" s="16" t="s">
        <v>74</v>
      </c>
      <c r="G128" s="16" t="s">
        <v>10</v>
      </c>
      <c r="H128" s="16"/>
      <c r="I128" s="16" t="s">
        <v>74</v>
      </c>
      <c r="J128" s="16">
        <f t="shared" si="3"/>
        <v>2.8</v>
      </c>
      <c r="K128" s="16">
        <f t="shared" si="4"/>
        <v>24.2</v>
      </c>
    </row>
    <row r="129" spans="1:11" ht="12.75">
      <c r="A129" s="1" t="s">
        <v>60</v>
      </c>
      <c r="B129" s="16" t="s">
        <v>10</v>
      </c>
      <c r="C129" s="16" t="s">
        <v>10</v>
      </c>
      <c r="D129" s="16" t="s">
        <v>74</v>
      </c>
      <c r="E129" s="16" t="s">
        <v>74</v>
      </c>
      <c r="G129" s="16" t="s">
        <v>10</v>
      </c>
      <c r="H129" s="16"/>
      <c r="I129" s="16" t="s">
        <v>74</v>
      </c>
      <c r="J129" s="16">
        <f t="shared" si="3"/>
        <v>0.22</v>
      </c>
      <c r="K129" s="16">
        <f t="shared" si="4"/>
        <v>0.22</v>
      </c>
    </row>
    <row r="130" spans="1:11" ht="12.75">
      <c r="A130" s="1" t="s">
        <v>20</v>
      </c>
      <c r="B130" s="16" t="s">
        <v>10</v>
      </c>
      <c r="C130" s="16" t="s">
        <v>10</v>
      </c>
      <c r="D130" s="16" t="s">
        <v>74</v>
      </c>
      <c r="E130" s="16" t="s">
        <v>74</v>
      </c>
      <c r="G130" s="16" t="s">
        <v>10</v>
      </c>
      <c r="H130" s="16"/>
      <c r="I130" s="16" t="s">
        <v>74</v>
      </c>
      <c r="J130" s="16">
        <f t="shared" si="3"/>
        <v>41.660000000000004</v>
      </c>
      <c r="K130" s="16">
        <f t="shared" si="4"/>
        <v>624.09</v>
      </c>
    </row>
    <row r="131" spans="1:11" ht="12.75">
      <c r="A131" s="1" t="s">
        <v>61</v>
      </c>
      <c r="B131" s="16">
        <v>2.7</v>
      </c>
      <c r="C131" s="16">
        <v>36.476</v>
      </c>
      <c r="D131" s="16" t="s">
        <v>74</v>
      </c>
      <c r="E131" s="16" t="s">
        <v>74</v>
      </c>
      <c r="G131" s="16" t="s">
        <v>10</v>
      </c>
      <c r="H131" s="16"/>
      <c r="I131" s="16" t="s">
        <v>74</v>
      </c>
      <c r="J131" s="16">
        <f t="shared" si="3"/>
        <v>3.45</v>
      </c>
      <c r="K131" s="16">
        <f t="shared" si="4"/>
        <v>51.816</v>
      </c>
    </row>
    <row r="132" spans="1:11" ht="12.75">
      <c r="A132" s="12" t="s">
        <v>28</v>
      </c>
      <c r="B132" s="18">
        <f>6+0.06+2.2</f>
        <v>8.26</v>
      </c>
      <c r="C132" s="18">
        <f>2+0.08+18.307</f>
        <v>20.387</v>
      </c>
      <c r="D132" s="18">
        <v>0.02</v>
      </c>
      <c r="E132" s="18">
        <v>0.03</v>
      </c>
      <c r="G132" s="18" t="s">
        <v>10</v>
      </c>
      <c r="H132" s="18"/>
      <c r="I132" s="16" t="s">
        <v>74</v>
      </c>
      <c r="J132" s="16">
        <f t="shared" si="3"/>
        <v>14.265999999999998</v>
      </c>
      <c r="K132" s="16">
        <f t="shared" si="4"/>
        <v>131.687</v>
      </c>
    </row>
    <row r="133" spans="1:11" ht="12.75">
      <c r="A133" s="35" t="s">
        <v>65</v>
      </c>
      <c r="B133" s="35"/>
      <c r="C133" s="35"/>
      <c r="D133" s="35"/>
      <c r="E133" s="35"/>
      <c r="F133" s="35"/>
      <c r="G133" s="35"/>
      <c r="H133" s="35"/>
      <c r="I133" s="35"/>
      <c r="J133" s="35"/>
      <c r="K133" s="35"/>
    </row>
    <row r="134" spans="1:11" ht="12.75">
      <c r="A134" s="36" t="s">
        <v>66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</row>
    <row r="135" spans="1:11" ht="12.75">
      <c r="A135" s="39" t="s">
        <v>82</v>
      </c>
      <c r="B135" s="39"/>
      <c r="C135" s="39"/>
      <c r="D135" s="39"/>
      <c r="E135" s="39"/>
      <c r="F135" s="39"/>
      <c r="G135" s="39"/>
      <c r="H135" s="39"/>
      <c r="I135" s="39"/>
      <c r="J135" s="39"/>
      <c r="K135" s="39"/>
    </row>
    <row r="136" spans="1:11" ht="12.75">
      <c r="A136" s="39" t="s">
        <v>75</v>
      </c>
      <c r="B136" s="39"/>
      <c r="C136" s="39"/>
      <c r="D136" s="39"/>
      <c r="E136" s="39"/>
      <c r="F136" s="39"/>
      <c r="G136" s="39"/>
      <c r="H136" s="39"/>
      <c r="I136" s="39"/>
      <c r="J136" s="39"/>
      <c r="K136" s="39"/>
    </row>
    <row r="137" spans="1:11" ht="15.75" customHeight="1">
      <c r="A137" s="40" t="s">
        <v>80</v>
      </c>
      <c r="B137" s="40"/>
      <c r="C137" s="40"/>
      <c r="D137" s="40"/>
      <c r="E137" s="40"/>
      <c r="F137" s="40"/>
      <c r="G137" s="40"/>
      <c r="H137" s="40"/>
      <c r="I137" s="40"/>
      <c r="J137" s="40"/>
      <c r="K137" s="40"/>
    </row>
    <row r="138" spans="1:11" ht="26.25" customHeight="1">
      <c r="A138" s="39" t="s">
        <v>81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</row>
    <row r="139" spans="1:11" ht="13.5" customHeight="1">
      <c r="A139" s="39" t="s">
        <v>76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</row>
    <row r="140" spans="1:11" ht="15.75" customHeight="1">
      <c r="A140" s="37">
        <v>132</v>
      </c>
      <c r="B140" s="37"/>
      <c r="C140" s="37"/>
      <c r="D140" s="37"/>
      <c r="E140" s="37"/>
      <c r="F140" s="37"/>
      <c r="G140" s="37"/>
      <c r="H140" s="37"/>
      <c r="I140" s="37"/>
      <c r="J140" s="37"/>
      <c r="K140" s="37"/>
    </row>
  </sheetData>
  <sheetProtection/>
  <mergeCells count="35">
    <mergeCell ref="A140:K140"/>
    <mergeCell ref="A72:K72"/>
    <mergeCell ref="A138:K138"/>
    <mergeCell ref="A139:K139"/>
    <mergeCell ref="A74:K74"/>
    <mergeCell ref="A76:K76"/>
    <mergeCell ref="A136:K136"/>
    <mergeCell ref="A137:K137"/>
    <mergeCell ref="A135:K135"/>
    <mergeCell ref="A78:K78"/>
    <mergeCell ref="A134:K134"/>
    <mergeCell ref="B80:C80"/>
    <mergeCell ref="D80:E80"/>
    <mergeCell ref="J80:K80"/>
    <mergeCell ref="B79:C79"/>
    <mergeCell ref="D79:E79"/>
    <mergeCell ref="J79:K79"/>
    <mergeCell ref="A133:K133"/>
    <mergeCell ref="A77:K77"/>
    <mergeCell ref="D8:E8"/>
    <mergeCell ref="F8:G8"/>
    <mergeCell ref="J7:K7"/>
    <mergeCell ref="J8:K8"/>
    <mergeCell ref="A61:K61"/>
    <mergeCell ref="B8:C8"/>
    <mergeCell ref="H7:I7"/>
    <mergeCell ref="H8:I8"/>
    <mergeCell ref="A62:K62"/>
    <mergeCell ref="A2:K2"/>
    <mergeCell ref="A4:K4"/>
    <mergeCell ref="A6:K6"/>
    <mergeCell ref="B7:C7"/>
    <mergeCell ref="A5:K5"/>
    <mergeCell ref="D7:E7"/>
    <mergeCell ref="F7:G7"/>
  </mergeCells>
  <printOptions/>
  <pageMargins left="0.96" right="0.25" top="0.25" bottom="0" header="0" footer="0"/>
  <pageSetup horizontalDpi="600" verticalDpi="600" orientation="portrait" paperSize="9" scale="83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hp</cp:lastModifiedBy>
  <cp:lastPrinted>2010-12-21T13:08:39Z</cp:lastPrinted>
  <dcterms:created xsi:type="dcterms:W3CDTF">2001-02-24T01:55:02Z</dcterms:created>
  <dcterms:modified xsi:type="dcterms:W3CDTF">2011-01-31T07:50:53Z</dcterms:modified>
  <cp:category/>
  <cp:version/>
  <cp:contentType/>
  <cp:contentStatus/>
</cp:coreProperties>
</file>